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d's Excel files\"/>
    </mc:Choice>
  </mc:AlternateContent>
  <xr:revisionPtr revIDLastSave="0" documentId="13_ncr:1_{C4944337-3E73-456A-B761-9DE8837C71CD}" xr6:coauthVersionLast="36" xr6:coauthVersionMax="36" xr10:uidLastSave="{00000000-0000-0000-0000-000000000000}"/>
  <bookViews>
    <workbookView xWindow="0" yWindow="0" windowWidth="21570" windowHeight="9420" xr2:uid="{00000000-000D-0000-FFFF-FFFF00000000}"/>
  </bookViews>
  <sheets>
    <sheet name="Query2aGONLY" sheetId="1" r:id="rId1"/>
    <sheet name="Sheet2" sheetId="3" r:id="rId2"/>
    <sheet name="Sheet1" sheetId="2" r:id="rId3"/>
  </sheets>
  <definedNames>
    <definedName name="_xlnm.Print_Titles" localSheetId="0">Query2aGONLY!$1:$6</definedName>
  </definedNames>
  <calcPr calcId="191029"/>
</workbook>
</file>

<file path=xl/calcChain.xml><?xml version="1.0" encoding="utf-8"?>
<calcChain xmlns="http://schemas.openxmlformats.org/spreadsheetml/2006/main"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7" i="1"/>
  <c r="AA84" i="1"/>
  <c r="AB84" i="1" s="1"/>
  <c r="AA94" i="1"/>
  <c r="AB94" i="1" s="1"/>
  <c r="AA96" i="1"/>
  <c r="AB96" i="1" s="1"/>
  <c r="AA207" i="1"/>
  <c r="AB207" i="1" s="1"/>
  <c r="AA210" i="1"/>
  <c r="AB210" i="1" s="1"/>
  <c r="AA211" i="1"/>
  <c r="AB211" i="1"/>
  <c r="Z84" i="1"/>
  <c r="Z94" i="1"/>
  <c r="Z96" i="1"/>
  <c r="Z207" i="1"/>
  <c r="Z210" i="1"/>
  <c r="Z211" i="1"/>
  <c r="T207" i="1" l="1"/>
  <c r="V207" i="1" s="1"/>
  <c r="W207" i="1" s="1"/>
  <c r="V211" i="1"/>
  <c r="W211" i="1" s="1"/>
  <c r="T84" i="1"/>
  <c r="V84" i="1" s="1"/>
  <c r="W84" i="1" s="1"/>
  <c r="T94" i="1"/>
  <c r="V94" i="1" s="1"/>
  <c r="W94" i="1" s="1"/>
  <c r="T96" i="1"/>
  <c r="V96" i="1" s="1"/>
  <c r="W96" i="1" s="1"/>
  <c r="T210" i="1"/>
  <c r="V210" i="1" s="1"/>
  <c r="W210" i="1" s="1"/>
  <c r="T211" i="1"/>
  <c r="C3" i="1" l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S99" i="1" s="1"/>
  <c r="J100" i="1"/>
  <c r="S100" i="1" s="1"/>
  <c r="J101" i="1"/>
  <c r="S101" i="1" s="1"/>
  <c r="J102" i="1"/>
  <c r="J103" i="1"/>
  <c r="J104" i="1"/>
  <c r="J105" i="1"/>
  <c r="S119" i="1" s="1"/>
  <c r="J106" i="1"/>
  <c r="J107" i="1"/>
  <c r="J108" i="1"/>
  <c r="J109" i="1"/>
  <c r="S109" i="1" s="1"/>
  <c r="J110" i="1"/>
  <c r="S110" i="1" s="1"/>
  <c r="J111" i="1"/>
  <c r="J112" i="1"/>
  <c r="S112" i="1" s="1"/>
  <c r="J113" i="1"/>
  <c r="J114" i="1"/>
  <c r="J115" i="1"/>
  <c r="J116" i="1"/>
  <c r="J117" i="1"/>
  <c r="J118" i="1"/>
  <c r="J119" i="1"/>
  <c r="J120" i="1"/>
  <c r="S120" i="1" s="1"/>
  <c r="J121" i="1"/>
  <c r="S121" i="1" s="1"/>
  <c r="J122" i="1"/>
  <c r="J123" i="1"/>
  <c r="S123" i="1" s="1"/>
  <c r="J124" i="1"/>
  <c r="J125" i="1"/>
  <c r="J126" i="1"/>
  <c r="J127" i="1"/>
  <c r="S127" i="1" s="1"/>
  <c r="J128" i="1"/>
  <c r="S128" i="1" s="1"/>
  <c r="J129" i="1"/>
  <c r="J130" i="1"/>
  <c r="J131" i="1"/>
  <c r="J132" i="1"/>
  <c r="J133" i="1"/>
  <c r="J134" i="1"/>
  <c r="S126" i="1" s="1"/>
  <c r="J135" i="1"/>
  <c r="S135" i="1" s="1"/>
  <c r="J136" i="1"/>
  <c r="J137" i="1"/>
  <c r="S137" i="1" s="1"/>
  <c r="J138" i="1"/>
  <c r="J139" i="1"/>
  <c r="S139" i="1" s="1"/>
  <c r="J140" i="1"/>
  <c r="J141" i="1"/>
  <c r="S141" i="1" s="1"/>
  <c r="J142" i="1"/>
  <c r="S142" i="1" s="1"/>
  <c r="J143" i="1"/>
  <c r="S143" i="1" s="1"/>
  <c r="J144" i="1"/>
  <c r="J145" i="1"/>
  <c r="S145" i="1" s="1"/>
  <c r="J146" i="1"/>
  <c r="S146" i="1" s="1"/>
  <c r="J147" i="1"/>
  <c r="J148" i="1"/>
  <c r="J149" i="1"/>
  <c r="J150" i="1"/>
  <c r="S150" i="1" s="1"/>
  <c r="J151" i="1"/>
  <c r="J152" i="1"/>
  <c r="S152" i="1" s="1"/>
  <c r="J153" i="1"/>
  <c r="S153" i="1" s="1"/>
  <c r="J154" i="1"/>
  <c r="J155" i="1"/>
  <c r="J156" i="1"/>
  <c r="S156" i="1" s="1"/>
  <c r="J157" i="1"/>
  <c r="J158" i="1"/>
  <c r="J159" i="1"/>
  <c r="J160" i="1"/>
  <c r="J161" i="1"/>
  <c r="S161" i="1" s="1"/>
  <c r="J162" i="1"/>
  <c r="J163" i="1"/>
  <c r="S163" i="1" s="1"/>
  <c r="J164" i="1"/>
  <c r="S164" i="1" s="1"/>
  <c r="J165" i="1"/>
  <c r="S165" i="1" s="1"/>
  <c r="J166" i="1"/>
  <c r="S166" i="1" s="1"/>
  <c r="J167" i="1"/>
  <c r="S167" i="1" s="1"/>
  <c r="J168" i="1"/>
  <c r="J169" i="1"/>
  <c r="J170" i="1"/>
  <c r="J171" i="1"/>
  <c r="J172" i="1"/>
  <c r="S172" i="1" s="1"/>
  <c r="J173" i="1"/>
  <c r="S173" i="1" s="1"/>
  <c r="J174" i="1"/>
  <c r="J175" i="1"/>
  <c r="J176" i="1"/>
  <c r="J177" i="1"/>
  <c r="J178" i="1"/>
  <c r="S178" i="1" s="1"/>
  <c r="J179" i="1"/>
  <c r="S179" i="1" s="1"/>
  <c r="J180" i="1"/>
  <c r="J181" i="1"/>
  <c r="S181" i="1" s="1"/>
  <c r="J182" i="1"/>
  <c r="J183" i="1"/>
  <c r="J184" i="1"/>
  <c r="S184" i="1" s="1"/>
  <c r="J185" i="1"/>
  <c r="S185" i="1" s="1"/>
  <c r="J186" i="1"/>
  <c r="J187" i="1"/>
  <c r="J188" i="1"/>
  <c r="J189" i="1"/>
  <c r="J190" i="1"/>
  <c r="S190" i="1" s="1"/>
  <c r="J191" i="1"/>
  <c r="S191" i="1" s="1"/>
  <c r="J192" i="1"/>
  <c r="S192" i="1" s="1"/>
  <c r="J193" i="1"/>
  <c r="S193" i="1" s="1"/>
  <c r="J194" i="1"/>
  <c r="S194" i="1" s="1"/>
  <c r="J195" i="1"/>
  <c r="J196" i="1"/>
  <c r="J197" i="1"/>
  <c r="J198" i="1"/>
  <c r="J199" i="1"/>
  <c r="J200" i="1"/>
  <c r="S200" i="1" s="1"/>
  <c r="J201" i="1"/>
  <c r="S201" i="1" s="1"/>
  <c r="J202" i="1"/>
  <c r="J203" i="1"/>
  <c r="S203" i="1" s="1"/>
  <c r="J204" i="1"/>
  <c r="J205" i="1"/>
  <c r="J206" i="1"/>
  <c r="J207" i="1"/>
  <c r="J208" i="1"/>
  <c r="J209" i="1"/>
  <c r="J210" i="1"/>
  <c r="S210" i="1" s="1"/>
  <c r="J211" i="1"/>
  <c r="S211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52" i="1"/>
  <c r="L52" i="1" s="1"/>
  <c r="I53" i="1"/>
  <c r="L53" i="1" s="1"/>
  <c r="I54" i="1"/>
  <c r="L54" i="1" s="1"/>
  <c r="I55" i="1"/>
  <c r="L55" i="1" s="1"/>
  <c r="I56" i="1"/>
  <c r="L56" i="1" s="1"/>
  <c r="I57" i="1"/>
  <c r="L57" i="1" s="1"/>
  <c r="I58" i="1"/>
  <c r="L58" i="1" s="1"/>
  <c r="I59" i="1"/>
  <c r="L59" i="1" s="1"/>
  <c r="I60" i="1"/>
  <c r="L60" i="1" s="1"/>
  <c r="I61" i="1"/>
  <c r="L61" i="1" s="1"/>
  <c r="I62" i="1"/>
  <c r="L62" i="1" s="1"/>
  <c r="I63" i="1"/>
  <c r="L63" i="1" s="1"/>
  <c r="I64" i="1"/>
  <c r="L64" i="1" s="1"/>
  <c r="I65" i="1"/>
  <c r="L65" i="1" s="1"/>
  <c r="I66" i="1"/>
  <c r="L66" i="1" s="1"/>
  <c r="I67" i="1"/>
  <c r="L67" i="1" s="1"/>
  <c r="I68" i="1"/>
  <c r="L68" i="1" s="1"/>
  <c r="I69" i="1"/>
  <c r="L69" i="1" s="1"/>
  <c r="I70" i="1"/>
  <c r="L70" i="1" s="1"/>
  <c r="I71" i="1"/>
  <c r="L71" i="1" s="1"/>
  <c r="I72" i="1"/>
  <c r="L72" i="1" s="1"/>
  <c r="I73" i="1"/>
  <c r="L73" i="1" s="1"/>
  <c r="I74" i="1"/>
  <c r="L74" i="1" s="1"/>
  <c r="I75" i="1"/>
  <c r="L75" i="1" s="1"/>
  <c r="I76" i="1"/>
  <c r="L76" i="1" s="1"/>
  <c r="I77" i="1"/>
  <c r="L77" i="1" s="1"/>
  <c r="I78" i="1"/>
  <c r="L78" i="1" s="1"/>
  <c r="I79" i="1"/>
  <c r="L79" i="1" s="1"/>
  <c r="I80" i="1"/>
  <c r="L80" i="1" s="1"/>
  <c r="I81" i="1"/>
  <c r="L81" i="1" s="1"/>
  <c r="I82" i="1"/>
  <c r="L82" i="1" s="1"/>
  <c r="I83" i="1"/>
  <c r="L83" i="1" s="1"/>
  <c r="I84" i="1"/>
  <c r="L84" i="1" s="1"/>
  <c r="I85" i="1"/>
  <c r="L85" i="1" s="1"/>
  <c r="I86" i="1"/>
  <c r="L86" i="1" s="1"/>
  <c r="I87" i="1"/>
  <c r="L87" i="1" s="1"/>
  <c r="I88" i="1"/>
  <c r="L88" i="1" s="1"/>
  <c r="I89" i="1"/>
  <c r="L89" i="1" s="1"/>
  <c r="I90" i="1"/>
  <c r="L90" i="1" s="1"/>
  <c r="I91" i="1"/>
  <c r="L91" i="1" s="1"/>
  <c r="I92" i="1"/>
  <c r="L92" i="1" s="1"/>
  <c r="I93" i="1"/>
  <c r="L93" i="1" s="1"/>
  <c r="I94" i="1"/>
  <c r="L94" i="1" s="1"/>
  <c r="I95" i="1"/>
  <c r="L95" i="1" s="1"/>
  <c r="I96" i="1"/>
  <c r="L96" i="1" s="1"/>
  <c r="I97" i="1"/>
  <c r="L97" i="1" s="1"/>
  <c r="I98" i="1"/>
  <c r="L98" i="1" s="1"/>
  <c r="I99" i="1"/>
  <c r="L99" i="1" s="1"/>
  <c r="I100" i="1"/>
  <c r="L100" i="1" s="1"/>
  <c r="I101" i="1"/>
  <c r="L101" i="1" s="1"/>
  <c r="I102" i="1"/>
  <c r="L102" i="1" s="1"/>
  <c r="I103" i="1"/>
  <c r="L103" i="1" s="1"/>
  <c r="I104" i="1"/>
  <c r="L104" i="1" s="1"/>
  <c r="I105" i="1"/>
  <c r="L105" i="1" s="1"/>
  <c r="I106" i="1"/>
  <c r="L106" i="1" s="1"/>
  <c r="I107" i="1"/>
  <c r="L107" i="1" s="1"/>
  <c r="I108" i="1"/>
  <c r="L108" i="1" s="1"/>
  <c r="I109" i="1"/>
  <c r="L109" i="1" s="1"/>
  <c r="I110" i="1"/>
  <c r="L110" i="1" s="1"/>
  <c r="I111" i="1"/>
  <c r="L111" i="1" s="1"/>
  <c r="I112" i="1"/>
  <c r="L112" i="1" s="1"/>
  <c r="I113" i="1"/>
  <c r="L113" i="1" s="1"/>
  <c r="I114" i="1"/>
  <c r="L114" i="1" s="1"/>
  <c r="I115" i="1"/>
  <c r="L115" i="1" s="1"/>
  <c r="I116" i="1"/>
  <c r="L116" i="1" s="1"/>
  <c r="I117" i="1"/>
  <c r="L117" i="1" s="1"/>
  <c r="I118" i="1"/>
  <c r="L118" i="1" s="1"/>
  <c r="I119" i="1"/>
  <c r="L119" i="1" s="1"/>
  <c r="I120" i="1"/>
  <c r="L120" i="1" s="1"/>
  <c r="I121" i="1"/>
  <c r="L121" i="1" s="1"/>
  <c r="I122" i="1"/>
  <c r="L122" i="1" s="1"/>
  <c r="I123" i="1"/>
  <c r="L123" i="1" s="1"/>
  <c r="I124" i="1"/>
  <c r="L124" i="1" s="1"/>
  <c r="I125" i="1"/>
  <c r="L125" i="1" s="1"/>
  <c r="I126" i="1"/>
  <c r="L126" i="1" s="1"/>
  <c r="I127" i="1"/>
  <c r="L127" i="1" s="1"/>
  <c r="I128" i="1"/>
  <c r="L128" i="1" s="1"/>
  <c r="I129" i="1"/>
  <c r="L129" i="1" s="1"/>
  <c r="I130" i="1"/>
  <c r="L130" i="1" s="1"/>
  <c r="I131" i="1"/>
  <c r="L131" i="1" s="1"/>
  <c r="I132" i="1"/>
  <c r="L132" i="1" s="1"/>
  <c r="I133" i="1"/>
  <c r="L133" i="1" s="1"/>
  <c r="I134" i="1"/>
  <c r="L134" i="1" s="1"/>
  <c r="I135" i="1"/>
  <c r="L135" i="1" s="1"/>
  <c r="I136" i="1"/>
  <c r="L136" i="1" s="1"/>
  <c r="I137" i="1"/>
  <c r="L137" i="1" s="1"/>
  <c r="I138" i="1"/>
  <c r="L138" i="1" s="1"/>
  <c r="I139" i="1"/>
  <c r="L139" i="1" s="1"/>
  <c r="I140" i="1"/>
  <c r="L140" i="1" s="1"/>
  <c r="I141" i="1"/>
  <c r="L141" i="1" s="1"/>
  <c r="I142" i="1"/>
  <c r="L142" i="1" s="1"/>
  <c r="I143" i="1"/>
  <c r="L143" i="1" s="1"/>
  <c r="I144" i="1"/>
  <c r="L144" i="1" s="1"/>
  <c r="I145" i="1"/>
  <c r="L145" i="1" s="1"/>
  <c r="I146" i="1"/>
  <c r="L146" i="1" s="1"/>
  <c r="I147" i="1"/>
  <c r="L147" i="1" s="1"/>
  <c r="I148" i="1"/>
  <c r="L148" i="1" s="1"/>
  <c r="I149" i="1"/>
  <c r="L149" i="1" s="1"/>
  <c r="I150" i="1"/>
  <c r="L150" i="1" s="1"/>
  <c r="I151" i="1"/>
  <c r="L151" i="1" s="1"/>
  <c r="I152" i="1"/>
  <c r="L152" i="1" s="1"/>
  <c r="I153" i="1"/>
  <c r="L153" i="1" s="1"/>
  <c r="I154" i="1"/>
  <c r="L154" i="1" s="1"/>
  <c r="I155" i="1"/>
  <c r="L155" i="1" s="1"/>
  <c r="I156" i="1"/>
  <c r="L156" i="1" s="1"/>
  <c r="I157" i="1"/>
  <c r="L157" i="1" s="1"/>
  <c r="I158" i="1"/>
  <c r="L158" i="1" s="1"/>
  <c r="I159" i="1"/>
  <c r="L159" i="1" s="1"/>
  <c r="I160" i="1"/>
  <c r="L160" i="1" s="1"/>
  <c r="I161" i="1"/>
  <c r="L161" i="1" s="1"/>
  <c r="I162" i="1"/>
  <c r="L162" i="1" s="1"/>
  <c r="I163" i="1"/>
  <c r="L163" i="1" s="1"/>
  <c r="I164" i="1"/>
  <c r="L164" i="1" s="1"/>
  <c r="I165" i="1"/>
  <c r="L165" i="1" s="1"/>
  <c r="I166" i="1"/>
  <c r="L166" i="1" s="1"/>
  <c r="I167" i="1"/>
  <c r="L167" i="1" s="1"/>
  <c r="I168" i="1"/>
  <c r="L168" i="1" s="1"/>
  <c r="I169" i="1"/>
  <c r="L169" i="1" s="1"/>
  <c r="I170" i="1"/>
  <c r="L170" i="1" s="1"/>
  <c r="I171" i="1"/>
  <c r="L171" i="1" s="1"/>
  <c r="I172" i="1"/>
  <c r="L172" i="1" s="1"/>
  <c r="I173" i="1"/>
  <c r="L173" i="1" s="1"/>
  <c r="I174" i="1"/>
  <c r="L174" i="1" s="1"/>
  <c r="I175" i="1"/>
  <c r="L175" i="1" s="1"/>
  <c r="I176" i="1"/>
  <c r="L176" i="1" s="1"/>
  <c r="I177" i="1"/>
  <c r="L177" i="1" s="1"/>
  <c r="I178" i="1"/>
  <c r="L178" i="1" s="1"/>
  <c r="I179" i="1"/>
  <c r="L179" i="1" s="1"/>
  <c r="I180" i="1"/>
  <c r="L180" i="1" s="1"/>
  <c r="I181" i="1"/>
  <c r="L181" i="1" s="1"/>
  <c r="I182" i="1"/>
  <c r="L182" i="1" s="1"/>
  <c r="I183" i="1"/>
  <c r="L183" i="1" s="1"/>
  <c r="I184" i="1"/>
  <c r="L184" i="1" s="1"/>
  <c r="I185" i="1"/>
  <c r="L185" i="1" s="1"/>
  <c r="I186" i="1"/>
  <c r="L186" i="1" s="1"/>
  <c r="I187" i="1"/>
  <c r="L187" i="1" s="1"/>
  <c r="I188" i="1"/>
  <c r="L188" i="1" s="1"/>
  <c r="I189" i="1"/>
  <c r="L189" i="1" s="1"/>
  <c r="I190" i="1"/>
  <c r="L190" i="1" s="1"/>
  <c r="I191" i="1"/>
  <c r="L191" i="1" s="1"/>
  <c r="I192" i="1"/>
  <c r="L192" i="1" s="1"/>
  <c r="I193" i="1"/>
  <c r="L193" i="1" s="1"/>
  <c r="I194" i="1"/>
  <c r="L194" i="1" s="1"/>
  <c r="I195" i="1"/>
  <c r="L195" i="1" s="1"/>
  <c r="I196" i="1"/>
  <c r="L196" i="1" s="1"/>
  <c r="I197" i="1"/>
  <c r="L197" i="1" s="1"/>
  <c r="I198" i="1"/>
  <c r="L198" i="1" s="1"/>
  <c r="I199" i="1"/>
  <c r="L199" i="1" s="1"/>
  <c r="I200" i="1"/>
  <c r="L200" i="1" s="1"/>
  <c r="I201" i="1"/>
  <c r="L201" i="1" s="1"/>
  <c r="I202" i="1"/>
  <c r="L202" i="1" s="1"/>
  <c r="I203" i="1"/>
  <c r="L203" i="1" s="1"/>
  <c r="I204" i="1"/>
  <c r="L204" i="1" s="1"/>
  <c r="I205" i="1"/>
  <c r="L205" i="1" s="1"/>
  <c r="I206" i="1"/>
  <c r="L206" i="1" s="1"/>
  <c r="I207" i="1"/>
  <c r="L207" i="1" s="1"/>
  <c r="I208" i="1"/>
  <c r="L208" i="1" s="1"/>
  <c r="I209" i="1"/>
  <c r="L209" i="1" s="1"/>
  <c r="I210" i="1"/>
  <c r="L210" i="1" s="1"/>
  <c r="I211" i="1"/>
  <c r="L211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7" i="1"/>
  <c r="S113" i="1" l="1"/>
  <c r="S147" i="1"/>
  <c r="S183" i="1"/>
  <c r="S157" i="1"/>
  <c r="S205" i="1"/>
  <c r="S148" i="1"/>
  <c r="S108" i="1"/>
  <c r="S187" i="1"/>
  <c r="S125" i="1"/>
  <c r="S197" i="1"/>
  <c r="S158" i="1"/>
  <c r="S182" i="1"/>
  <c r="S118" i="1"/>
  <c r="S149" i="1"/>
  <c r="S133" i="1"/>
  <c r="S204" i="1"/>
  <c r="S124" i="1"/>
  <c r="S132" i="1"/>
  <c r="S136" i="1"/>
  <c r="S209" i="1"/>
  <c r="S122" i="1"/>
  <c r="S144" i="1"/>
  <c r="S151" i="1"/>
  <c r="S177" i="1"/>
  <c r="S207" i="1"/>
  <c r="S105" i="1"/>
  <c r="S196" i="1"/>
  <c r="S199" i="1"/>
  <c r="S176" i="1"/>
  <c r="S97" i="1"/>
  <c r="S208" i="1"/>
  <c r="S129" i="1"/>
  <c r="S98" i="1"/>
  <c r="S186" i="1"/>
  <c r="S103" i="1"/>
  <c r="S206" i="1"/>
  <c r="S154" i="1"/>
  <c r="S168" i="1"/>
  <c r="S202" i="1"/>
  <c r="S117" i="1"/>
  <c r="S155" i="1"/>
  <c r="S169" i="1"/>
  <c r="S171" i="1"/>
  <c r="S115" i="1"/>
  <c r="S104" i="1"/>
  <c r="S170" i="1"/>
  <c r="S162" i="1"/>
  <c r="S138" i="1"/>
  <c r="S195" i="1"/>
  <c r="S111" i="1"/>
  <c r="S131" i="1"/>
  <c r="S102" i="1"/>
  <c r="S174" i="1"/>
  <c r="S189" i="1"/>
  <c r="S198" i="1"/>
  <c r="S106" i="1"/>
  <c r="S130" i="1"/>
  <c r="S159" i="1"/>
  <c r="S180" i="1"/>
  <c r="S140" i="1"/>
  <c r="S116" i="1"/>
  <c r="S134" i="1"/>
  <c r="S188" i="1"/>
  <c r="S175" i="1"/>
  <c r="S160" i="1"/>
  <c r="S114" i="1"/>
  <c r="S13" i="1"/>
  <c r="S20" i="1"/>
  <c r="S84" i="1"/>
  <c r="S91" i="1"/>
  <c r="S67" i="1"/>
  <c r="S51" i="1"/>
  <c r="S35" i="1"/>
  <c r="S94" i="1"/>
  <c r="S86" i="1"/>
  <c r="S78" i="1"/>
  <c r="S70" i="1"/>
  <c r="S62" i="1"/>
  <c r="S54" i="1"/>
  <c r="S46" i="1"/>
  <c r="S38" i="1"/>
  <c r="S30" i="1"/>
  <c r="S22" i="1"/>
  <c r="S14" i="1"/>
  <c r="S77" i="1"/>
  <c r="S61" i="1"/>
  <c r="S21" i="1"/>
  <c r="S45" i="1"/>
  <c r="S90" i="1"/>
  <c r="S82" i="1"/>
  <c r="S74" i="1"/>
  <c r="S66" i="1"/>
  <c r="S58" i="1"/>
  <c r="S50" i="1"/>
  <c r="S42" i="1"/>
  <c r="S34" i="1"/>
  <c r="S26" i="1"/>
  <c r="S18" i="1"/>
  <c r="S10" i="1"/>
  <c r="S37" i="1"/>
  <c r="S89" i="1"/>
  <c r="S81" i="1"/>
  <c r="S73" i="1"/>
  <c r="S65" i="1"/>
  <c r="S57" i="1"/>
  <c r="S49" i="1"/>
  <c r="S41" i="1"/>
  <c r="S33" i="1"/>
  <c r="S25" i="1"/>
  <c r="S17" i="1"/>
  <c r="S9" i="1"/>
  <c r="S36" i="1"/>
  <c r="S93" i="1"/>
  <c r="S68" i="1"/>
  <c r="S52" i="1"/>
  <c r="S12" i="1"/>
  <c r="S75" i="1"/>
  <c r="S43" i="1"/>
  <c r="S96" i="1"/>
  <c r="S88" i="1"/>
  <c r="S80" i="1"/>
  <c r="S72" i="1"/>
  <c r="S64" i="1"/>
  <c r="S56" i="1"/>
  <c r="S48" i="1"/>
  <c r="S40" i="1"/>
  <c r="S32" i="1"/>
  <c r="S24" i="1"/>
  <c r="S16" i="1"/>
  <c r="S8" i="1"/>
  <c r="S27" i="1"/>
  <c r="S85" i="1"/>
  <c r="S69" i="1"/>
  <c r="S53" i="1"/>
  <c r="S29" i="1"/>
  <c r="S92" i="1"/>
  <c r="S76" i="1"/>
  <c r="S60" i="1"/>
  <c r="S44" i="1"/>
  <c r="S28" i="1"/>
  <c r="S83" i="1"/>
  <c r="S59" i="1"/>
  <c r="S11" i="1"/>
  <c r="S95" i="1"/>
  <c r="S87" i="1"/>
  <c r="S79" i="1"/>
  <c r="S71" i="1"/>
  <c r="S63" i="1"/>
  <c r="S55" i="1"/>
  <c r="S47" i="1"/>
  <c r="S39" i="1"/>
  <c r="S31" i="1"/>
  <c r="S23" i="1"/>
  <c r="S15" i="1"/>
  <c r="S19" i="1"/>
  <c r="H3" i="1"/>
  <c r="J7" i="1" l="1"/>
  <c r="A3" i="2"/>
  <c r="B3" i="1"/>
  <c r="I7" i="1"/>
  <c r="A4" i="2" l="1"/>
  <c r="A5" i="2" s="1"/>
  <c r="S7" i="1"/>
  <c r="S107" i="1"/>
  <c r="N137" i="1"/>
  <c r="N155" i="1"/>
  <c r="N128" i="1"/>
  <c r="N159" i="1"/>
  <c r="N185" i="1"/>
  <c r="B3" i="2"/>
  <c r="B4" i="2"/>
  <c r="L7" i="1"/>
  <c r="B2" i="2"/>
  <c r="A6" i="2" l="1"/>
  <c r="B5" i="2"/>
  <c r="M193" i="1" s="1"/>
  <c r="N193" i="1" s="1"/>
  <c r="M144" i="1"/>
  <c r="N144" i="1" s="1"/>
  <c r="M112" i="1"/>
  <c r="N112" i="1" s="1"/>
  <c r="M194" i="1"/>
  <c r="N194" i="1" s="1"/>
  <c r="M181" i="1"/>
  <c r="N181" i="1" s="1"/>
  <c r="M176" i="1"/>
  <c r="N176" i="1" s="1"/>
  <c r="M182" i="1"/>
  <c r="N182" i="1" s="1"/>
  <c r="M190" i="1"/>
  <c r="N190" i="1" s="1"/>
  <c r="L3" i="1"/>
  <c r="M3" i="1" s="1"/>
  <c r="A7" i="2" l="1"/>
  <c r="B6" i="2"/>
  <c r="M145" i="1"/>
  <c r="N145" i="1" s="1"/>
  <c r="M184" i="1"/>
  <c r="N184" i="1" s="1"/>
  <c r="A8" i="2" l="1"/>
  <c r="B7" i="2"/>
  <c r="M197" i="1"/>
  <c r="N197" i="1" s="1"/>
  <c r="M177" i="1"/>
  <c r="N177" i="1" s="1"/>
  <c r="U84" i="1"/>
  <c r="U207" i="1"/>
  <c r="U211" i="1"/>
  <c r="U94" i="1"/>
  <c r="U210" i="1"/>
  <c r="A9" i="2" l="1"/>
  <c r="B8" i="2"/>
  <c r="M123" i="1" s="1"/>
  <c r="N123" i="1" s="1"/>
  <c r="U96" i="1"/>
  <c r="R211" i="1"/>
  <c r="P211" i="1"/>
  <c r="Q211" i="1" s="1"/>
  <c r="P210" i="1"/>
  <c r="Q210" i="1" s="1"/>
  <c r="R210" i="1"/>
  <c r="P207" i="1"/>
  <c r="Q207" i="1" s="1"/>
  <c r="R207" i="1"/>
  <c r="P94" i="1"/>
  <c r="Q94" i="1" s="1"/>
  <c r="R94" i="1"/>
  <c r="R84" i="1"/>
  <c r="P84" i="1"/>
  <c r="Q84" i="1" s="1"/>
  <c r="R96" i="1"/>
  <c r="P96" i="1"/>
  <c r="Q96" i="1" s="1"/>
  <c r="M154" i="1" l="1"/>
  <c r="N154" i="1" s="1"/>
  <c r="A10" i="2"/>
  <c r="B9" i="2"/>
  <c r="A11" i="2" l="1"/>
  <c r="B10" i="2"/>
  <c r="M179" i="1" l="1"/>
  <c r="N179" i="1" s="1"/>
  <c r="M124" i="1"/>
  <c r="N124" i="1" s="1"/>
  <c r="A12" i="2"/>
  <c r="B11" i="2"/>
  <c r="M110" i="1" s="1"/>
  <c r="N110" i="1" s="1"/>
  <c r="M166" i="1" l="1"/>
  <c r="N166" i="1" s="1"/>
  <c r="M109" i="1"/>
  <c r="N109" i="1" s="1"/>
  <c r="M113" i="1"/>
  <c r="N113" i="1" s="1"/>
  <c r="M167" i="1"/>
  <c r="N167" i="1" s="1"/>
  <c r="A13" i="2"/>
  <c r="B12" i="2"/>
  <c r="M97" i="1" s="1"/>
  <c r="N97" i="1" s="1"/>
  <c r="A14" i="2" l="1"/>
  <c r="B13" i="2"/>
  <c r="M152" i="1" l="1"/>
  <c r="N152" i="1" s="1"/>
  <c r="M103" i="1"/>
  <c r="N103" i="1" s="1"/>
  <c r="M122" i="1"/>
  <c r="N122" i="1" s="1"/>
  <c r="M117" i="1"/>
  <c r="N117" i="1" s="1"/>
  <c r="A15" i="2"/>
  <c r="B14" i="2"/>
  <c r="A16" i="2" l="1"/>
  <c r="B15" i="2"/>
  <c r="A17" i="2" l="1"/>
  <c r="B16" i="2"/>
  <c r="A18" i="2" l="1"/>
  <c r="B17" i="2"/>
  <c r="A19" i="2" l="1"/>
  <c r="A20" i="2" l="1"/>
  <c r="B19" i="2"/>
  <c r="A21" i="2" l="1"/>
  <c r="B20" i="2"/>
  <c r="A22" i="2" l="1"/>
  <c r="B21" i="2"/>
  <c r="A23" i="2" l="1"/>
  <c r="B22" i="2"/>
  <c r="M78" i="1" s="1"/>
  <c r="N78" i="1" s="1"/>
  <c r="A24" i="2" l="1"/>
  <c r="A25" i="2" s="1"/>
  <c r="B23" i="2"/>
  <c r="A26" i="2" l="1"/>
  <c r="B25" i="2"/>
  <c r="A27" i="2" l="1"/>
  <c r="B26" i="2"/>
  <c r="A28" i="2" l="1"/>
  <c r="B27" i="2"/>
  <c r="M107" i="1" s="1"/>
  <c r="N107" i="1" s="1"/>
  <c r="A29" i="2" l="1"/>
  <c r="B28" i="2"/>
  <c r="A30" i="2" l="1"/>
  <c r="B29" i="2"/>
  <c r="A31" i="2" l="1"/>
  <c r="B30" i="2"/>
  <c r="A32" i="2" l="1"/>
  <c r="B31" i="2"/>
  <c r="A33" i="2" l="1"/>
  <c r="B32" i="2"/>
  <c r="A34" i="2" l="1"/>
  <c r="A35" i="2" l="1"/>
  <c r="B34" i="2"/>
  <c r="A36" i="2" l="1"/>
  <c r="B35" i="2"/>
  <c r="M14" i="1" s="1"/>
  <c r="N14" i="1" s="1"/>
  <c r="A37" i="2" l="1"/>
  <c r="B36" i="2"/>
  <c r="A38" i="2" l="1"/>
  <c r="B37" i="2"/>
  <c r="A39" i="2" l="1"/>
  <c r="B38" i="2"/>
  <c r="A40" i="2" l="1"/>
  <c r="B39" i="2"/>
  <c r="A41" i="2" l="1"/>
  <c r="B40" i="2"/>
  <c r="M116" i="1" s="1"/>
  <c r="N116" i="1" s="1"/>
  <c r="A42" i="2" l="1"/>
  <c r="B41" i="2"/>
  <c r="A43" i="2" l="1"/>
  <c r="B42" i="2"/>
  <c r="A44" i="2" l="1"/>
  <c r="B43" i="2"/>
  <c r="M98" i="1" s="1"/>
  <c r="N98" i="1" s="1"/>
  <c r="A45" i="2" l="1"/>
  <c r="B44" i="2"/>
  <c r="A46" i="2" l="1"/>
  <c r="B45" i="2"/>
  <c r="A47" i="2" l="1"/>
  <c r="B46" i="2"/>
  <c r="A48" i="2" l="1"/>
  <c r="B47" i="2"/>
  <c r="A49" i="2" l="1"/>
  <c r="B48" i="2"/>
  <c r="A50" i="2" l="1"/>
  <c r="B49" i="2"/>
  <c r="A51" i="2" l="1"/>
  <c r="B50" i="2"/>
  <c r="M39" i="1" s="1"/>
  <c r="N39" i="1" s="1"/>
  <c r="A52" i="2" l="1"/>
  <c r="B51" i="2"/>
  <c r="A53" i="2" l="1"/>
  <c r="B52" i="2"/>
  <c r="A54" i="2" l="1"/>
  <c r="B53" i="2"/>
  <c r="A55" i="2" l="1"/>
  <c r="B54" i="2"/>
  <c r="A56" i="2" l="1"/>
  <c r="B55" i="2"/>
  <c r="A57" i="2" l="1"/>
  <c r="B56" i="2"/>
  <c r="M138" i="1" s="1"/>
  <c r="N138" i="1" s="1"/>
  <c r="A58" i="2" l="1"/>
  <c r="B57" i="2"/>
  <c r="A59" i="2" l="1"/>
  <c r="A60" i="2" s="1"/>
  <c r="B58" i="2"/>
  <c r="A61" i="2" l="1"/>
  <c r="A62" i="2" s="1"/>
  <c r="B60" i="2"/>
  <c r="M55" i="1" s="1"/>
  <c r="N55" i="1" s="1"/>
  <c r="A63" i="2" l="1"/>
  <c r="B62" i="2"/>
  <c r="A64" i="2" l="1"/>
  <c r="B63" i="2"/>
  <c r="M157" i="1" s="1"/>
  <c r="N157" i="1" s="1"/>
  <c r="A65" i="2" l="1"/>
  <c r="B64" i="2"/>
  <c r="M160" i="1" s="1"/>
  <c r="N160" i="1" s="1"/>
  <c r="A66" i="2" l="1"/>
  <c r="B65" i="2"/>
  <c r="A67" i="2" l="1"/>
  <c r="B66" i="2"/>
  <c r="A68" i="2" l="1"/>
  <c r="B67" i="2"/>
  <c r="A69" i="2" l="1"/>
  <c r="B68" i="2"/>
  <c r="A70" i="2" l="1"/>
  <c r="B69" i="2"/>
  <c r="A71" i="2" l="1"/>
  <c r="B70" i="2"/>
  <c r="A72" i="2" l="1"/>
  <c r="B71" i="2"/>
  <c r="A73" i="2" l="1"/>
  <c r="B72" i="2"/>
  <c r="A74" i="2" l="1"/>
  <c r="B73" i="2"/>
  <c r="M33" i="1" s="1"/>
  <c r="N33" i="1" s="1"/>
  <c r="A75" i="2" l="1"/>
  <c r="B74" i="2"/>
  <c r="M188" i="1" s="1"/>
  <c r="N188" i="1" s="1"/>
  <c r="A76" i="2" l="1"/>
  <c r="B75" i="2"/>
  <c r="A77" i="2" l="1"/>
  <c r="B76" i="2"/>
  <c r="M22" i="1" s="1"/>
  <c r="N22" i="1" s="1"/>
  <c r="A78" i="2" l="1"/>
  <c r="B77" i="2"/>
  <c r="A79" i="2" l="1"/>
  <c r="B78" i="2"/>
  <c r="A80" i="2" l="1"/>
  <c r="B79" i="2"/>
  <c r="A81" i="2" l="1"/>
  <c r="B80" i="2"/>
  <c r="A82" i="2" l="1"/>
  <c r="B81" i="2"/>
  <c r="A83" i="2" l="1"/>
  <c r="B82" i="2"/>
  <c r="A84" i="2" l="1"/>
  <c r="A85" i="2" s="1"/>
  <c r="B83" i="2"/>
  <c r="M46" i="1" s="1"/>
  <c r="N46" i="1" s="1"/>
  <c r="A86" i="2" l="1"/>
  <c r="B85" i="2"/>
  <c r="A87" i="2" l="1"/>
  <c r="B86" i="2"/>
  <c r="A88" i="2" l="1"/>
  <c r="B87" i="2"/>
  <c r="A89" i="2" l="1"/>
  <c r="B88" i="2"/>
  <c r="A90" i="2" l="1"/>
  <c r="B89" i="2"/>
  <c r="A91" i="2" l="1"/>
  <c r="B90" i="2"/>
  <c r="M204" i="1" s="1"/>
  <c r="N204" i="1" s="1"/>
  <c r="A92" i="2" l="1"/>
  <c r="B91" i="2"/>
  <c r="A93" i="2" l="1"/>
  <c r="B92" i="2"/>
  <c r="A94" i="2" l="1"/>
  <c r="B93" i="2"/>
  <c r="A95" i="2" l="1"/>
  <c r="B94" i="2"/>
  <c r="M209" i="1" s="1"/>
  <c r="N209" i="1" s="1"/>
  <c r="A96" i="2" l="1"/>
  <c r="B95" i="2"/>
  <c r="A97" i="2" l="1"/>
  <c r="B96" i="2"/>
  <c r="M81" i="1"/>
  <c r="N81" i="1" s="1"/>
  <c r="M93" i="1"/>
  <c r="N93" i="1" s="1"/>
  <c r="M13" i="1"/>
  <c r="N13" i="1" s="1"/>
  <c r="M136" i="1"/>
  <c r="N136" i="1" s="1"/>
  <c r="M10" i="1"/>
  <c r="N10" i="1" s="1"/>
  <c r="M114" i="1"/>
  <c r="N114" i="1" s="1"/>
  <c r="M134" i="1"/>
  <c r="N134" i="1" s="1"/>
  <c r="M146" i="1"/>
  <c r="N146" i="1" s="1"/>
  <c r="M211" i="1"/>
  <c r="N211" i="1" s="1"/>
  <c r="M151" i="1"/>
  <c r="N151" i="1" s="1"/>
  <c r="M79" i="1"/>
  <c r="N79" i="1" s="1"/>
  <c r="M35" i="1"/>
  <c r="N35" i="1" s="1"/>
  <c r="M30" i="1"/>
  <c r="N30" i="1" s="1"/>
  <c r="M108" i="1"/>
  <c r="N108" i="1" s="1"/>
  <c r="M131" i="1"/>
  <c r="N131" i="1" s="1"/>
  <c r="M158" i="1"/>
  <c r="N158" i="1" s="1"/>
  <c r="M72" i="1"/>
  <c r="N72" i="1" s="1"/>
  <c r="M96" i="1"/>
  <c r="N96" i="1" s="1"/>
  <c r="M175" i="1"/>
  <c r="N175" i="1" s="1"/>
  <c r="M45" i="1"/>
  <c r="N45" i="1" s="1"/>
  <c r="M31" i="1"/>
  <c r="N31" i="1" s="1"/>
  <c r="M101" i="1"/>
  <c r="N101" i="1" s="1"/>
  <c r="M62" i="1"/>
  <c r="N62" i="1" s="1"/>
  <c r="M143" i="1"/>
  <c r="N143" i="1" s="1"/>
  <c r="M133" i="1"/>
  <c r="N133" i="1" s="1"/>
  <c r="M180" i="1"/>
  <c r="N180" i="1" s="1"/>
  <c r="M200" i="1"/>
  <c r="N200" i="1" s="1"/>
  <c r="M183" i="1"/>
  <c r="N183" i="1" s="1"/>
  <c r="M210" i="1"/>
  <c r="N210" i="1" s="1"/>
  <c r="M94" i="1"/>
  <c r="N94" i="1" s="1"/>
  <c r="M47" i="1"/>
  <c r="N47" i="1" s="1"/>
  <c r="M84" i="1"/>
  <c r="N84" i="1" s="1"/>
  <c r="M178" i="1"/>
  <c r="N178" i="1" s="1"/>
  <c r="M206" i="1"/>
  <c r="N206" i="1" s="1"/>
  <c r="M85" i="1"/>
  <c r="N85" i="1" s="1"/>
  <c r="M34" i="1"/>
  <c r="N34" i="1" s="1"/>
  <c r="M208" i="1"/>
  <c r="N208" i="1" s="1"/>
  <c r="M125" i="1"/>
  <c r="N125" i="1" s="1"/>
  <c r="M201" i="1"/>
  <c r="N201" i="1" s="1"/>
  <c r="M70" i="1"/>
  <c r="N70" i="1" s="1"/>
  <c r="M207" i="1"/>
  <c r="N207" i="1" s="1"/>
  <c r="M126" i="1"/>
  <c r="N126" i="1" s="1"/>
  <c r="M66" i="1"/>
  <c r="N66" i="1" s="1"/>
  <c r="M168" i="1"/>
  <c r="N168" i="1" s="1"/>
  <c r="M171" i="1"/>
  <c r="N171" i="1" s="1"/>
  <c r="M99" i="1"/>
  <c r="N99" i="1" s="1"/>
  <c r="M65" i="1"/>
  <c r="N65" i="1" s="1"/>
  <c r="M119" i="1"/>
  <c r="N119" i="1" s="1"/>
  <c r="M170" i="1"/>
  <c r="N170" i="1" s="1"/>
  <c r="M163" i="1"/>
  <c r="N163" i="1" s="1"/>
  <c r="M87" i="1"/>
  <c r="N87" i="1" s="1"/>
  <c r="M58" i="1"/>
  <c r="N58" i="1" s="1"/>
  <c r="M198" i="1"/>
  <c r="N198" i="1" s="1"/>
  <c r="M111" i="1"/>
  <c r="N111" i="1" s="1"/>
  <c r="M89" i="1"/>
  <c r="N89" i="1" s="1"/>
  <c r="M50" i="1"/>
  <c r="N50" i="1" s="1"/>
  <c r="M48" i="1"/>
  <c r="N48" i="1" s="1"/>
  <c r="M121" i="1"/>
  <c r="N121" i="1" s="1"/>
  <c r="M91" i="1"/>
  <c r="N91" i="1" s="1"/>
  <c r="M69" i="1"/>
  <c r="N69" i="1" s="1"/>
  <c r="M161" i="1"/>
  <c r="N161" i="1" s="1"/>
  <c r="M37" i="1"/>
  <c r="N37" i="1" s="1"/>
  <c r="M199" i="1"/>
  <c r="N199" i="1" s="1"/>
  <c r="M80" i="1"/>
  <c r="N80" i="1" s="1"/>
  <c r="M105" i="1"/>
  <c r="N105" i="1" s="1"/>
  <c r="M148" i="1"/>
  <c r="N148" i="1" s="1"/>
  <c r="M63" i="1"/>
  <c r="N63" i="1" s="1"/>
  <c r="M74" i="1"/>
  <c r="N74" i="1" s="1"/>
  <c r="M106" i="1"/>
  <c r="N106" i="1" s="1"/>
  <c r="M88" i="1"/>
  <c r="N88" i="1" s="1"/>
  <c r="M130" i="1"/>
  <c r="N130" i="1" s="1"/>
  <c r="M32" i="1"/>
  <c r="N32" i="1" s="1"/>
  <c r="M187" i="1"/>
  <c r="N187" i="1" s="1"/>
  <c r="M186" i="1"/>
  <c r="N186" i="1" s="1"/>
  <c r="M127" i="1"/>
  <c r="N127" i="1" s="1"/>
  <c r="M172" i="1"/>
  <c r="N172" i="1" s="1"/>
  <c r="M139" i="1"/>
  <c r="N139" i="1" s="1"/>
  <c r="M77" i="1"/>
  <c r="N77" i="1" s="1"/>
  <c r="M57" i="1"/>
  <c r="N57" i="1" s="1"/>
  <c r="M16" i="1"/>
  <c r="N16" i="1" s="1"/>
  <c r="M40" i="1"/>
  <c r="N40" i="1" s="1"/>
  <c r="M102" i="1"/>
  <c r="N102" i="1" s="1"/>
  <c r="M24" i="1"/>
  <c r="N24" i="1" s="1"/>
  <c r="M53" i="1"/>
  <c r="N53" i="1" s="1"/>
  <c r="M174" i="1"/>
  <c r="N174" i="1" s="1"/>
  <c r="M115" i="1"/>
  <c r="N115" i="1" s="1"/>
  <c r="M189" i="1"/>
  <c r="N189" i="1" s="1"/>
  <c r="M38" i="1"/>
  <c r="N38" i="1" s="1"/>
  <c r="M42" i="1"/>
  <c r="N42" i="1" s="1"/>
  <c r="M29" i="1"/>
  <c r="N29" i="1" s="1"/>
  <c r="M68" i="1"/>
  <c r="N68" i="1" s="1"/>
  <c r="M173" i="1"/>
  <c r="N173" i="1" s="1"/>
  <c r="M73" i="1"/>
  <c r="N73" i="1" s="1"/>
  <c r="M118" i="1"/>
  <c r="N118" i="1" s="1"/>
  <c r="M135" i="1"/>
  <c r="N135" i="1" s="1"/>
  <c r="M129" i="1"/>
  <c r="N129" i="1" s="1"/>
  <c r="M11" i="1"/>
  <c r="N11" i="1" s="1"/>
  <c r="M92" i="1"/>
  <c r="N92" i="1" s="1"/>
  <c r="M196" i="1"/>
  <c r="N196" i="1" s="1"/>
  <c r="M76" i="1"/>
  <c r="N76" i="1" s="1"/>
  <c r="M202" i="1"/>
  <c r="N202" i="1" s="1"/>
  <c r="M19" i="1"/>
  <c r="N19" i="1" s="1"/>
  <c r="M132" i="1"/>
  <c r="N132" i="1" s="1"/>
  <c r="M147" i="1"/>
  <c r="N147" i="1" s="1"/>
  <c r="M7" i="1"/>
  <c r="N7" i="1" s="1"/>
  <c r="M49" i="1"/>
  <c r="N49" i="1" s="1"/>
  <c r="M83" i="1"/>
  <c r="N83" i="1" s="1"/>
  <c r="M95" i="1"/>
  <c r="N95" i="1" s="1"/>
  <c r="M71" i="1"/>
  <c r="N71" i="1" s="1"/>
  <c r="M205" i="1"/>
  <c r="N205" i="1" s="1"/>
  <c r="M60" i="1"/>
  <c r="N60" i="1" s="1"/>
  <c r="M18" i="1"/>
  <c r="N18" i="1" s="1"/>
  <c r="M140" i="1"/>
  <c r="N140" i="1" s="1"/>
  <c r="M75" i="1"/>
  <c r="N75" i="1" s="1"/>
  <c r="M195" i="1"/>
  <c r="N195" i="1" s="1"/>
  <c r="M20" i="1"/>
  <c r="N20" i="1" s="1"/>
  <c r="M149" i="1"/>
  <c r="N149" i="1" s="1"/>
  <c r="M104" i="1"/>
  <c r="N104" i="1" s="1"/>
  <c r="M25" i="1"/>
  <c r="N25" i="1" s="1"/>
  <c r="M26" i="1"/>
  <c r="N26" i="1" s="1"/>
  <c r="M12" i="1"/>
  <c r="N12" i="1" s="1"/>
  <c r="M23" i="1"/>
  <c r="N23" i="1" s="1"/>
  <c r="M90" i="1"/>
  <c r="N90" i="1" s="1"/>
  <c r="M15" i="1"/>
  <c r="N15" i="1" s="1"/>
  <c r="M41" i="1"/>
  <c r="N41" i="1" s="1"/>
  <c r="M165" i="1"/>
  <c r="N165" i="1" s="1"/>
  <c r="M56" i="1"/>
  <c r="N56" i="1" s="1"/>
  <c r="M100" i="1"/>
  <c r="N100" i="1" s="1"/>
  <c r="M203" i="1"/>
  <c r="N203" i="1" s="1"/>
  <c r="M8" i="1"/>
  <c r="N8" i="1" s="1"/>
  <c r="M52" i="1"/>
  <c r="N52" i="1" s="1"/>
  <c r="M54" i="1"/>
  <c r="N54" i="1" s="1"/>
  <c r="M61" i="1"/>
  <c r="N61" i="1" s="1"/>
  <c r="M64" i="1"/>
  <c r="N64" i="1" s="1"/>
  <c r="M156" i="1"/>
  <c r="N156" i="1" s="1"/>
  <c r="M153" i="1"/>
  <c r="N153" i="1" s="1"/>
  <c r="M192" i="1"/>
  <c r="N192" i="1" s="1"/>
  <c r="M28" i="1"/>
  <c r="N28" i="1" s="1"/>
  <c r="M21" i="1"/>
  <c r="N21" i="1" s="1"/>
  <c r="M141" i="1"/>
  <c r="N141" i="1" s="1"/>
  <c r="M120" i="1"/>
  <c r="N120" i="1" s="1"/>
  <c r="M150" i="1"/>
  <c r="N150" i="1" s="1"/>
  <c r="M51" i="1"/>
  <c r="N51" i="1" s="1"/>
  <c r="M67" i="1"/>
  <c r="N67" i="1" s="1"/>
  <c r="M17" i="1"/>
  <c r="N17" i="1" s="1"/>
  <c r="M162" i="1"/>
  <c r="N162" i="1" s="1"/>
  <c r="M9" i="1"/>
  <c r="N9" i="1" s="1"/>
  <c r="M169" i="1"/>
  <c r="N169" i="1" s="1"/>
  <c r="M142" i="1"/>
  <c r="N142" i="1" s="1"/>
  <c r="M43" i="1"/>
  <c r="N43" i="1" s="1"/>
  <c r="M27" i="1"/>
  <c r="N27" i="1" s="1"/>
  <c r="M36" i="1"/>
  <c r="N36" i="1" s="1"/>
  <c r="M44" i="1"/>
  <c r="N44" i="1" s="1"/>
  <c r="M82" i="1"/>
  <c r="N82" i="1" s="1"/>
  <c r="M191" i="1" l="1"/>
  <c r="N191" i="1" s="1"/>
  <c r="M164" i="1"/>
  <c r="N164" i="1" s="1"/>
  <c r="M59" i="1"/>
  <c r="N59" i="1" s="1"/>
  <c r="M86" i="1"/>
  <c r="N86" i="1" s="1"/>
  <c r="N3" i="1" l="1"/>
  <c r="O3" i="1" s="1"/>
  <c r="O38" i="1" s="1"/>
  <c r="O120" i="1"/>
  <c r="O92" i="1"/>
  <c r="O150" i="1"/>
  <c r="O86" i="1"/>
  <c r="O37" i="1"/>
  <c r="O179" i="1"/>
  <c r="O186" i="1"/>
  <c r="O93" i="1"/>
  <c r="O36" i="1"/>
  <c r="O208" i="1"/>
  <c r="O29" i="1"/>
  <c r="O30" i="1"/>
  <c r="O154" i="1"/>
  <c r="O100" i="1"/>
  <c r="O9" i="1"/>
  <c r="O105" i="1"/>
  <c r="O45" i="1"/>
  <c r="O147" i="1"/>
  <c r="O51" i="1"/>
  <c r="O19" i="1"/>
  <c r="O87" i="1"/>
  <c r="O191" i="1"/>
  <c r="O23" i="1"/>
  <c r="O52" i="1"/>
  <c r="O123" i="1"/>
  <c r="O14" i="1"/>
  <c r="O99" i="1"/>
  <c r="O21" i="1"/>
  <c r="O103" i="1"/>
  <c r="O43" i="1"/>
  <c r="O201" i="1"/>
  <c r="O167" i="1"/>
  <c r="O26" i="1"/>
  <c r="O196" i="1"/>
  <c r="O40" i="1"/>
  <c r="O155" i="1"/>
  <c r="O56" i="1"/>
  <c r="O130" i="1"/>
  <c r="O28" i="1"/>
  <c r="O106" i="1"/>
  <c r="O31" i="1"/>
  <c r="O113" i="1"/>
  <c r="O54" i="1"/>
  <c r="O195" i="1"/>
  <c r="O15" i="1"/>
  <c r="O107" i="1"/>
  <c r="O122" i="1"/>
  <c r="O82" i="1"/>
  <c r="O118" i="1"/>
  <c r="O138" i="1"/>
  <c r="O183" i="1"/>
  <c r="O104" i="1"/>
  <c r="O169" i="1"/>
  <c r="O33" i="1"/>
  <c r="O141" i="1"/>
  <c r="O131" i="1"/>
  <c r="O204" i="1"/>
  <c r="O143" i="1"/>
  <c r="O168" i="1"/>
  <c r="O47" i="1"/>
  <c r="O127" i="1"/>
  <c r="O192" i="1"/>
  <c r="O59" i="1"/>
  <c r="O32" i="1"/>
  <c r="O110" i="1"/>
  <c r="O55" i="1"/>
  <c r="O178" i="1"/>
  <c r="O119" i="1"/>
  <c r="O65" i="1"/>
  <c r="O206" i="1"/>
  <c r="O115" i="1"/>
  <c r="O137" i="1"/>
  <c r="O166" i="1"/>
  <c r="O95" i="1"/>
  <c r="O124" i="1"/>
  <c r="O187" i="1"/>
  <c r="O71" i="1"/>
  <c r="O144" i="1"/>
  <c r="O117" i="1"/>
  <c r="O193" i="1"/>
  <c r="O126" i="1"/>
  <c r="O165" i="1"/>
  <c r="O22" i="1"/>
  <c r="O61" i="1"/>
  <c r="O66" i="1"/>
  <c r="O73" i="1"/>
  <c r="O129" i="1"/>
  <c r="O188" i="1"/>
  <c r="O97" i="1"/>
  <c r="O49" i="1"/>
  <c r="O89" i="1"/>
  <c r="O11" i="1"/>
  <c r="O39" i="1"/>
  <c r="O70" i="1"/>
  <c r="O145" i="1"/>
  <c r="O42" i="1"/>
  <c r="O79" i="1"/>
  <c r="O146" i="1"/>
  <c r="O81" i="1"/>
  <c r="O41" i="1"/>
  <c r="O160" i="1"/>
  <c r="O159" i="1"/>
  <c r="O203" i="1"/>
  <c r="O163" i="1"/>
  <c r="O44" i="1"/>
  <c r="O12" i="1"/>
  <c r="O18" i="1"/>
  <c r="O133" i="1"/>
  <c r="O62" i="1"/>
  <c r="O85" i="1"/>
  <c r="O46" i="1"/>
  <c r="O176" i="1"/>
  <c r="O209" i="1"/>
  <c r="O158" i="1"/>
  <c r="O88" i="1"/>
  <c r="O173" i="1"/>
  <c r="O60" i="1"/>
  <c r="O149" i="1"/>
  <c r="O101" i="1"/>
  <c r="O48" i="1"/>
  <c r="O184" i="1"/>
  <c r="O108" i="1"/>
  <c r="O63" i="1"/>
  <c r="O13" i="1"/>
  <c r="O172" i="1"/>
  <c r="O68" i="1"/>
  <c r="O198" i="1"/>
  <c r="O80" i="1"/>
  <c r="O109" i="1"/>
  <c r="O76" i="1"/>
  <c r="O7" i="1"/>
  <c r="O189" i="1"/>
  <c r="O50" i="1"/>
  <c r="O90" i="1"/>
  <c r="O134" i="1"/>
  <c r="O161" i="1"/>
  <c r="O112" i="1"/>
  <c r="O57" i="1"/>
  <c r="O182" i="1"/>
  <c r="O75" i="1"/>
  <c r="O17" i="1"/>
  <c r="O20" i="1"/>
  <c r="O91" i="1"/>
  <c r="O177" i="1"/>
  <c r="O64" i="1"/>
  <c r="O153" i="1"/>
  <c r="O121" i="1"/>
  <c r="O53" i="1"/>
  <c r="O152" i="1"/>
  <c r="O77" i="1"/>
  <c r="O180" i="1"/>
  <c r="O24" i="1"/>
  <c r="O98" i="1"/>
  <c r="O199" i="1"/>
  <c r="O67" i="1"/>
  <c r="O175" i="1"/>
  <c r="O125" i="1"/>
  <c r="O58" i="1"/>
  <c r="O194" i="1"/>
  <c r="O157" i="1"/>
  <c r="O114" i="1"/>
  <c r="O202" i="1"/>
  <c r="O148" i="1"/>
  <c r="O34" i="1"/>
  <c r="O116" i="1"/>
  <c r="O78" i="1"/>
  <c r="O185" i="1"/>
  <c r="O140" i="1"/>
  <c r="O174" i="1"/>
  <c r="O197" i="1"/>
  <c r="O27" i="1"/>
  <c r="O102" i="1"/>
  <c r="O205" i="1"/>
  <c r="O74" i="1"/>
  <c r="O181" i="1"/>
  <c r="O136" i="1"/>
  <c r="O69" i="1"/>
  <c r="O16" i="1"/>
  <c r="O162" i="1"/>
  <c r="O151" i="1"/>
  <c r="O72" i="1"/>
  <c r="O8" i="1"/>
  <c r="O139" i="1"/>
  <c r="O25" i="1"/>
  <c r="O171" i="1"/>
  <c r="O200" i="1"/>
  <c r="O170" i="1" l="1"/>
  <c r="O111" i="1"/>
  <c r="O10" i="1"/>
  <c r="O128" i="1"/>
  <c r="O35" i="1"/>
  <c r="O156" i="1"/>
  <c r="O135" i="1"/>
  <c r="O132" i="1"/>
  <c r="O164" i="1"/>
  <c r="O190" i="1"/>
  <c r="O142" i="1"/>
  <c r="O83" i="1"/>
  <c r="T83" i="1" s="1"/>
  <c r="Y83" i="1" s="1"/>
  <c r="T162" i="1"/>
  <c r="P162" i="1"/>
  <c r="Q162" i="1" s="1"/>
  <c r="R162" i="1"/>
  <c r="T7" i="1"/>
  <c r="Y7" i="1" s="1"/>
  <c r="P7" i="1"/>
  <c r="Q7" i="1" s="1"/>
  <c r="R7" i="1"/>
  <c r="T101" i="1"/>
  <c r="Y101" i="1" s="1"/>
  <c r="P101" i="1"/>
  <c r="Q101" i="1" s="1"/>
  <c r="R101" i="1"/>
  <c r="T18" i="1"/>
  <c r="Y18" i="1" s="1"/>
  <c r="R18" i="1"/>
  <c r="P18" i="1"/>
  <c r="Q18" i="1" s="1"/>
  <c r="T42" i="1"/>
  <c r="Y42" i="1" s="1"/>
  <c r="P42" i="1"/>
  <c r="Q42" i="1" s="1"/>
  <c r="R42" i="1"/>
  <c r="T66" i="1"/>
  <c r="Y66" i="1" s="1"/>
  <c r="P66" i="1"/>
  <c r="Q66" i="1" s="1"/>
  <c r="R66" i="1"/>
  <c r="T95" i="1"/>
  <c r="R95" i="1"/>
  <c r="P95" i="1"/>
  <c r="Q95" i="1" s="1"/>
  <c r="T59" i="1"/>
  <c r="Y59" i="1" s="1"/>
  <c r="R59" i="1"/>
  <c r="P59" i="1"/>
  <c r="Q59" i="1" s="1"/>
  <c r="T104" i="1"/>
  <c r="Y104" i="1" s="1"/>
  <c r="R104" i="1"/>
  <c r="P104" i="1"/>
  <c r="Q104" i="1" s="1"/>
  <c r="T31" i="1"/>
  <c r="Y31" i="1" s="1"/>
  <c r="P31" i="1"/>
  <c r="Q31" i="1" s="1"/>
  <c r="R31" i="1"/>
  <c r="T43" i="1"/>
  <c r="Y43" i="1" s="1"/>
  <c r="P43" i="1"/>
  <c r="Q43" i="1" s="1"/>
  <c r="R43" i="1"/>
  <c r="U19" i="1"/>
  <c r="T19" i="1"/>
  <c r="R19" i="1"/>
  <c r="P19" i="1"/>
  <c r="Q19" i="1" s="1"/>
  <c r="T208" i="1"/>
  <c r="R208" i="1"/>
  <c r="P208" i="1"/>
  <c r="Q208" i="1" s="1"/>
  <c r="T145" i="1"/>
  <c r="R145" i="1"/>
  <c r="P145" i="1"/>
  <c r="Q145" i="1" s="1"/>
  <c r="T61" i="1"/>
  <c r="Y61" i="1" s="1"/>
  <c r="P61" i="1"/>
  <c r="Q61" i="1" s="1"/>
  <c r="R61" i="1"/>
  <c r="T166" i="1"/>
  <c r="R166" i="1"/>
  <c r="P166" i="1"/>
  <c r="Q166" i="1" s="1"/>
  <c r="T192" i="1"/>
  <c r="Y192" i="1" s="1"/>
  <c r="P192" i="1"/>
  <c r="Q192" i="1" s="1"/>
  <c r="R192" i="1"/>
  <c r="T183" i="1"/>
  <c r="Y183" i="1" s="1"/>
  <c r="P183" i="1"/>
  <c r="Q183" i="1" s="1"/>
  <c r="R183" i="1"/>
  <c r="T106" i="1"/>
  <c r="P106" i="1"/>
  <c r="Q106" i="1" s="1"/>
  <c r="R106" i="1"/>
  <c r="T103" i="1"/>
  <c r="Y103" i="1" s="1"/>
  <c r="P103" i="1"/>
  <c r="Q103" i="1" s="1"/>
  <c r="R103" i="1"/>
  <c r="T51" i="1"/>
  <c r="Y51" i="1" s="1"/>
  <c r="P51" i="1"/>
  <c r="Q51" i="1" s="1"/>
  <c r="R51" i="1"/>
  <c r="T36" i="1"/>
  <c r="Y36" i="1" s="1"/>
  <c r="R36" i="1"/>
  <c r="P36" i="1"/>
  <c r="Q36" i="1" s="1"/>
  <c r="T16" i="1"/>
  <c r="Y16" i="1" s="1"/>
  <c r="P16" i="1"/>
  <c r="Q16" i="1" s="1"/>
  <c r="R16" i="1"/>
  <c r="T44" i="1"/>
  <c r="Y44" i="1" s="1"/>
  <c r="P44" i="1"/>
  <c r="Q44" i="1" s="1"/>
  <c r="R44" i="1"/>
  <c r="T70" i="1"/>
  <c r="Y70" i="1" s="1"/>
  <c r="P70" i="1"/>
  <c r="Q70" i="1" s="1"/>
  <c r="R70" i="1"/>
  <c r="T22" i="1"/>
  <c r="Y22" i="1" s="1"/>
  <c r="R22" i="1"/>
  <c r="P22" i="1"/>
  <c r="Q22" i="1" s="1"/>
  <c r="T137" i="1"/>
  <c r="Y137" i="1" s="1"/>
  <c r="R137" i="1"/>
  <c r="P137" i="1"/>
  <c r="Q137" i="1" s="1"/>
  <c r="T127" i="1"/>
  <c r="P127" i="1"/>
  <c r="Q127" i="1" s="1"/>
  <c r="R127" i="1"/>
  <c r="T138" i="1"/>
  <c r="P138" i="1"/>
  <c r="Q138" i="1" s="1"/>
  <c r="R138" i="1"/>
  <c r="T28" i="1"/>
  <c r="P28" i="1"/>
  <c r="Q28" i="1" s="1"/>
  <c r="R28" i="1"/>
  <c r="T21" i="1"/>
  <c r="Y21" i="1" s="1"/>
  <c r="R21" i="1"/>
  <c r="P21" i="1"/>
  <c r="Q21" i="1" s="1"/>
  <c r="T147" i="1"/>
  <c r="Y147" i="1" s="1"/>
  <c r="P147" i="1"/>
  <c r="Q147" i="1" s="1"/>
  <c r="R147" i="1"/>
  <c r="T93" i="1"/>
  <c r="Y93" i="1" s="1"/>
  <c r="P93" i="1"/>
  <c r="Q93" i="1" s="1"/>
  <c r="R93" i="1"/>
  <c r="T185" i="1"/>
  <c r="Y185" i="1" s="1"/>
  <c r="R185" i="1"/>
  <c r="P185" i="1"/>
  <c r="Q185" i="1" s="1"/>
  <c r="T98" i="1"/>
  <c r="Y98" i="1" s="1"/>
  <c r="R98" i="1"/>
  <c r="P98" i="1"/>
  <c r="Q98" i="1" s="1"/>
  <c r="T75" i="1"/>
  <c r="Y75" i="1" s="1"/>
  <c r="R75" i="1"/>
  <c r="P75" i="1"/>
  <c r="Q75" i="1" s="1"/>
  <c r="T163" i="1"/>
  <c r="Y163" i="1" s="1"/>
  <c r="R163" i="1"/>
  <c r="P163" i="1"/>
  <c r="Q163" i="1" s="1"/>
  <c r="U39" i="1"/>
  <c r="T39" i="1"/>
  <c r="R39" i="1"/>
  <c r="P39" i="1"/>
  <c r="Q39" i="1" s="1"/>
  <c r="U165" i="1"/>
  <c r="T165" i="1"/>
  <c r="P165" i="1"/>
  <c r="Q165" i="1" s="1"/>
  <c r="R165" i="1"/>
  <c r="T115" i="1"/>
  <c r="Y115" i="1" s="1"/>
  <c r="P115" i="1"/>
  <c r="Q115" i="1" s="1"/>
  <c r="R115" i="1"/>
  <c r="T47" i="1"/>
  <c r="Y47" i="1" s="1"/>
  <c r="P47" i="1"/>
  <c r="Q47" i="1" s="1"/>
  <c r="R47" i="1"/>
  <c r="T118" i="1"/>
  <c r="Y118" i="1" s="1"/>
  <c r="P118" i="1"/>
  <c r="Q118" i="1" s="1"/>
  <c r="R118" i="1"/>
  <c r="T130" i="1"/>
  <c r="Y130" i="1" s="1"/>
  <c r="R130" i="1"/>
  <c r="P130" i="1"/>
  <c r="Q130" i="1" s="1"/>
  <c r="T99" i="1"/>
  <c r="Y99" i="1" s="1"/>
  <c r="P99" i="1"/>
  <c r="Q99" i="1" s="1"/>
  <c r="R99" i="1"/>
  <c r="T45" i="1"/>
  <c r="Y45" i="1" s="1"/>
  <c r="P45" i="1"/>
  <c r="Q45" i="1" s="1"/>
  <c r="R45" i="1"/>
  <c r="T186" i="1"/>
  <c r="Y186" i="1" s="1"/>
  <c r="R186" i="1"/>
  <c r="P186" i="1"/>
  <c r="Q186" i="1" s="1"/>
  <c r="T20" i="1"/>
  <c r="Y20" i="1" s="1"/>
  <c r="R20" i="1"/>
  <c r="P20" i="1"/>
  <c r="Q20" i="1" s="1"/>
  <c r="T109" i="1"/>
  <c r="Y109" i="1" s="1"/>
  <c r="P109" i="1"/>
  <c r="Q109" i="1" s="1"/>
  <c r="R109" i="1"/>
  <c r="T180" i="1"/>
  <c r="Y180" i="1" s="1"/>
  <c r="R180" i="1"/>
  <c r="P180" i="1"/>
  <c r="Q180" i="1" s="1"/>
  <c r="T182" i="1"/>
  <c r="Y182" i="1" s="1"/>
  <c r="P182" i="1"/>
  <c r="Q182" i="1" s="1"/>
  <c r="R182" i="1"/>
  <c r="T198" i="1"/>
  <c r="Y198" i="1" s="1"/>
  <c r="P198" i="1"/>
  <c r="Q198" i="1" s="1"/>
  <c r="R198" i="1"/>
  <c r="T88" i="1"/>
  <c r="R88" i="1"/>
  <c r="P88" i="1"/>
  <c r="Q88" i="1" s="1"/>
  <c r="T203" i="1"/>
  <c r="R203" i="1"/>
  <c r="P203" i="1"/>
  <c r="Q203" i="1" s="1"/>
  <c r="T11" i="1"/>
  <c r="Y11" i="1" s="1"/>
  <c r="R11" i="1"/>
  <c r="P11" i="1"/>
  <c r="Q11" i="1" s="1"/>
  <c r="T126" i="1"/>
  <c r="P126" i="1"/>
  <c r="Q126" i="1" s="1"/>
  <c r="R126" i="1"/>
  <c r="T206" i="1"/>
  <c r="R206" i="1"/>
  <c r="P206" i="1"/>
  <c r="Q206" i="1" s="1"/>
  <c r="T168" i="1"/>
  <c r="Y168" i="1" s="1"/>
  <c r="R168" i="1"/>
  <c r="P168" i="1"/>
  <c r="Q168" i="1" s="1"/>
  <c r="T82" i="1"/>
  <c r="Y82" i="1" s="1"/>
  <c r="P82" i="1"/>
  <c r="Q82" i="1" s="1"/>
  <c r="R82" i="1"/>
  <c r="T56" i="1"/>
  <c r="Y56" i="1" s="1"/>
  <c r="R56" i="1"/>
  <c r="P56" i="1"/>
  <c r="Q56" i="1" s="1"/>
  <c r="T14" i="1"/>
  <c r="Y14" i="1" s="1"/>
  <c r="P14" i="1"/>
  <c r="Q14" i="1" s="1"/>
  <c r="R14" i="1"/>
  <c r="T105" i="1"/>
  <c r="Y105" i="1" s="1"/>
  <c r="P105" i="1"/>
  <c r="Q105" i="1" s="1"/>
  <c r="R105" i="1"/>
  <c r="T179" i="1"/>
  <c r="Y179" i="1" s="1"/>
  <c r="R179" i="1"/>
  <c r="P179" i="1"/>
  <c r="Q179" i="1" s="1"/>
  <c r="T67" i="1"/>
  <c r="Y67" i="1" s="1"/>
  <c r="P67" i="1"/>
  <c r="Q67" i="1" s="1"/>
  <c r="R67" i="1"/>
  <c r="T69" i="1"/>
  <c r="R69" i="1"/>
  <c r="P69" i="1"/>
  <c r="Q69" i="1" s="1"/>
  <c r="U80" i="1"/>
  <c r="T80" i="1"/>
  <c r="R80" i="1"/>
  <c r="P80" i="1"/>
  <c r="Q80" i="1" s="1"/>
  <c r="T74" i="1"/>
  <c r="R74" i="1"/>
  <c r="P74" i="1"/>
  <c r="Q74" i="1" s="1"/>
  <c r="T202" i="1"/>
  <c r="Y202" i="1" s="1"/>
  <c r="P202" i="1"/>
  <c r="Q202" i="1" s="1"/>
  <c r="R202" i="1"/>
  <c r="T77" i="1"/>
  <c r="P77" i="1"/>
  <c r="Q77" i="1" s="1"/>
  <c r="R77" i="1"/>
  <c r="T57" i="1"/>
  <c r="R57" i="1"/>
  <c r="P57" i="1"/>
  <c r="Q57" i="1" s="1"/>
  <c r="T68" i="1"/>
  <c r="P68" i="1"/>
  <c r="Q68" i="1" s="1"/>
  <c r="R68" i="1"/>
  <c r="T158" i="1"/>
  <c r="Y158" i="1" s="1"/>
  <c r="P158" i="1"/>
  <c r="Q158" i="1" s="1"/>
  <c r="R158" i="1"/>
  <c r="T159" i="1"/>
  <c r="Y159" i="1" s="1"/>
  <c r="P159" i="1"/>
  <c r="Q159" i="1" s="1"/>
  <c r="R159" i="1"/>
  <c r="T89" i="1"/>
  <c r="Y89" i="1" s="1"/>
  <c r="R89" i="1"/>
  <c r="P89" i="1"/>
  <c r="Q89" i="1" s="1"/>
  <c r="T193" i="1"/>
  <c r="Y193" i="1" s="1"/>
  <c r="R193" i="1"/>
  <c r="P193" i="1"/>
  <c r="Q193" i="1" s="1"/>
  <c r="T65" i="1"/>
  <c r="R65" i="1"/>
  <c r="P65" i="1"/>
  <c r="Q65" i="1" s="1"/>
  <c r="T143" i="1"/>
  <c r="P143" i="1"/>
  <c r="Q143" i="1" s="1"/>
  <c r="R143" i="1"/>
  <c r="T122" i="1"/>
  <c r="Y122" i="1" s="1"/>
  <c r="R122" i="1"/>
  <c r="P122" i="1"/>
  <c r="Q122" i="1" s="1"/>
  <c r="T155" i="1"/>
  <c r="Y155" i="1" s="1"/>
  <c r="R155" i="1"/>
  <c r="P155" i="1"/>
  <c r="Q155" i="1" s="1"/>
  <c r="T123" i="1"/>
  <c r="Y123" i="1" s="1"/>
  <c r="P123" i="1"/>
  <c r="Q123" i="1" s="1"/>
  <c r="R123" i="1"/>
  <c r="T9" i="1"/>
  <c r="Y9" i="1" s="1"/>
  <c r="P9" i="1"/>
  <c r="Q9" i="1" s="1"/>
  <c r="R9" i="1"/>
  <c r="T37" i="1"/>
  <c r="Y37" i="1" s="1"/>
  <c r="P37" i="1"/>
  <c r="Q37" i="1" s="1"/>
  <c r="R37" i="1"/>
  <c r="T12" i="1"/>
  <c r="Y12" i="1" s="1"/>
  <c r="R12" i="1"/>
  <c r="P12" i="1"/>
  <c r="Q12" i="1" s="1"/>
  <c r="T136" i="1"/>
  <c r="Y136" i="1" s="1"/>
  <c r="R136" i="1"/>
  <c r="P136" i="1"/>
  <c r="Q136" i="1" s="1"/>
  <c r="T114" i="1"/>
  <c r="P114" i="1"/>
  <c r="Q114" i="1" s="1"/>
  <c r="R114" i="1"/>
  <c r="T160" i="1"/>
  <c r="Y160" i="1" s="1"/>
  <c r="P160" i="1"/>
  <c r="Q160" i="1" s="1"/>
  <c r="R160" i="1"/>
  <c r="T49" i="1"/>
  <c r="R49" i="1"/>
  <c r="P49" i="1"/>
  <c r="Q49" i="1" s="1"/>
  <c r="T117" i="1"/>
  <c r="Y117" i="1" s="1"/>
  <c r="P117" i="1"/>
  <c r="Q117" i="1" s="1"/>
  <c r="R117" i="1"/>
  <c r="T119" i="1"/>
  <c r="Y119" i="1" s="1"/>
  <c r="R119" i="1"/>
  <c r="P119" i="1"/>
  <c r="Q119" i="1" s="1"/>
  <c r="T204" i="1"/>
  <c r="Y204" i="1" s="1"/>
  <c r="R204" i="1"/>
  <c r="P204" i="1"/>
  <c r="Q204" i="1" s="1"/>
  <c r="T107" i="1"/>
  <c r="Y107" i="1" s="1"/>
  <c r="R107" i="1"/>
  <c r="P107" i="1"/>
  <c r="Q107" i="1" s="1"/>
  <c r="T40" i="1"/>
  <c r="Y40" i="1" s="1"/>
  <c r="P40" i="1"/>
  <c r="Q40" i="1" s="1"/>
  <c r="R40" i="1"/>
  <c r="T52" i="1"/>
  <c r="Y52" i="1" s="1"/>
  <c r="R52" i="1"/>
  <c r="P52" i="1"/>
  <c r="Q52" i="1" s="1"/>
  <c r="T100" i="1"/>
  <c r="Y100" i="1" s="1"/>
  <c r="P100" i="1"/>
  <c r="Q100" i="1" s="1"/>
  <c r="R100" i="1"/>
  <c r="T86" i="1"/>
  <c r="Y86" i="1" s="1"/>
  <c r="P86" i="1"/>
  <c r="Q86" i="1" s="1"/>
  <c r="R86" i="1"/>
  <c r="T76" i="1"/>
  <c r="Y76" i="1" s="1"/>
  <c r="P76" i="1"/>
  <c r="Q76" i="1" s="1"/>
  <c r="R76" i="1"/>
  <c r="T24" i="1"/>
  <c r="Y24" i="1" s="1"/>
  <c r="R24" i="1"/>
  <c r="P24" i="1"/>
  <c r="Q24" i="1" s="1"/>
  <c r="T200" i="1"/>
  <c r="Y200" i="1" s="1"/>
  <c r="R200" i="1"/>
  <c r="P200" i="1"/>
  <c r="Q200" i="1" s="1"/>
  <c r="T205" i="1"/>
  <c r="Y205" i="1" s="1"/>
  <c r="P205" i="1"/>
  <c r="Q205" i="1" s="1"/>
  <c r="R205" i="1"/>
  <c r="T157" i="1"/>
  <c r="P157" i="1"/>
  <c r="Q157" i="1" s="1"/>
  <c r="R157" i="1"/>
  <c r="T53" i="1"/>
  <c r="Y53" i="1" s="1"/>
  <c r="P53" i="1"/>
  <c r="Q53" i="1" s="1"/>
  <c r="R53" i="1"/>
  <c r="T161" i="1"/>
  <c r="P161" i="1"/>
  <c r="Q161" i="1" s="1"/>
  <c r="R161" i="1"/>
  <c r="T13" i="1"/>
  <c r="Y13" i="1" s="1"/>
  <c r="R13" i="1"/>
  <c r="P13" i="1"/>
  <c r="Q13" i="1" s="1"/>
  <c r="U176" i="1"/>
  <c r="T176" i="1"/>
  <c r="R176" i="1"/>
  <c r="P176" i="1"/>
  <c r="Q176" i="1" s="1"/>
  <c r="T41" i="1"/>
  <c r="R41" i="1"/>
  <c r="P41" i="1"/>
  <c r="Q41" i="1" s="1"/>
  <c r="T97" i="1"/>
  <c r="Y97" i="1" s="1"/>
  <c r="R97" i="1"/>
  <c r="P97" i="1"/>
  <c r="Q97" i="1" s="1"/>
  <c r="T144" i="1"/>
  <c r="R144" i="1"/>
  <c r="P144" i="1"/>
  <c r="Q144" i="1" s="1"/>
  <c r="T178" i="1"/>
  <c r="Y178" i="1" s="1"/>
  <c r="R178" i="1"/>
  <c r="P178" i="1"/>
  <c r="Q178" i="1" s="1"/>
  <c r="T131" i="1"/>
  <c r="R131" i="1"/>
  <c r="P131" i="1"/>
  <c r="Q131" i="1" s="1"/>
  <c r="T15" i="1"/>
  <c r="P15" i="1"/>
  <c r="Q15" i="1" s="1"/>
  <c r="R15" i="1"/>
  <c r="T196" i="1"/>
  <c r="Y196" i="1" s="1"/>
  <c r="R196" i="1"/>
  <c r="P196" i="1"/>
  <c r="Q196" i="1" s="1"/>
  <c r="T23" i="1"/>
  <c r="Y23" i="1" s="1"/>
  <c r="P23" i="1"/>
  <c r="Q23" i="1" s="1"/>
  <c r="R23" i="1"/>
  <c r="T154" i="1"/>
  <c r="Y154" i="1" s="1"/>
  <c r="R154" i="1"/>
  <c r="P154" i="1"/>
  <c r="Q154" i="1" s="1"/>
  <c r="T150" i="1"/>
  <c r="Y150" i="1" s="1"/>
  <c r="R150" i="1"/>
  <c r="P150" i="1"/>
  <c r="Q150" i="1" s="1"/>
  <c r="T149" i="1"/>
  <c r="Y149" i="1" s="1"/>
  <c r="P149" i="1"/>
  <c r="Q149" i="1" s="1"/>
  <c r="R149" i="1"/>
  <c r="T34" i="1"/>
  <c r="Y34" i="1" s="1"/>
  <c r="P34" i="1"/>
  <c r="Q34" i="1" s="1"/>
  <c r="R34" i="1"/>
  <c r="T171" i="1"/>
  <c r="Y171" i="1" s="1"/>
  <c r="P171" i="1"/>
  <c r="Q171" i="1" s="1"/>
  <c r="R171" i="1"/>
  <c r="T209" i="1"/>
  <c r="Y209" i="1" s="1"/>
  <c r="P209" i="1"/>
  <c r="Q209" i="1" s="1"/>
  <c r="R209" i="1"/>
  <c r="T27" i="1"/>
  <c r="Y27" i="1" s="1"/>
  <c r="R27" i="1"/>
  <c r="P27" i="1"/>
  <c r="Q27" i="1" s="1"/>
  <c r="T194" i="1"/>
  <c r="Y194" i="1" s="1"/>
  <c r="P194" i="1"/>
  <c r="Q194" i="1" s="1"/>
  <c r="R194" i="1"/>
  <c r="T121" i="1"/>
  <c r="Y121" i="1" s="1"/>
  <c r="R121" i="1"/>
  <c r="P121" i="1"/>
  <c r="Q121" i="1" s="1"/>
  <c r="T134" i="1"/>
  <c r="P134" i="1"/>
  <c r="Q134" i="1" s="1"/>
  <c r="R134" i="1"/>
  <c r="T63" i="1"/>
  <c r="Y63" i="1" s="1"/>
  <c r="P63" i="1"/>
  <c r="Q63" i="1" s="1"/>
  <c r="R63" i="1"/>
  <c r="T46" i="1"/>
  <c r="Y46" i="1" s="1"/>
  <c r="P46" i="1"/>
  <c r="Q46" i="1" s="1"/>
  <c r="R46" i="1"/>
  <c r="T81" i="1"/>
  <c r="Y81" i="1" s="1"/>
  <c r="R81" i="1"/>
  <c r="P81" i="1"/>
  <c r="Q81" i="1" s="1"/>
  <c r="T188" i="1"/>
  <c r="U188" i="1" s="1"/>
  <c r="P188" i="1"/>
  <c r="Q188" i="1" s="1"/>
  <c r="R188" i="1"/>
  <c r="T71" i="1"/>
  <c r="Y71" i="1" s="1"/>
  <c r="P71" i="1"/>
  <c r="Q71" i="1" s="1"/>
  <c r="R71" i="1"/>
  <c r="T55" i="1"/>
  <c r="Y55" i="1" s="1"/>
  <c r="R55" i="1"/>
  <c r="P55" i="1"/>
  <c r="Q55" i="1" s="1"/>
  <c r="T141" i="1"/>
  <c r="Y141" i="1" s="1"/>
  <c r="R141" i="1"/>
  <c r="P141" i="1"/>
  <c r="Q141" i="1" s="1"/>
  <c r="T195" i="1"/>
  <c r="Y195" i="1" s="1"/>
  <c r="R195" i="1"/>
  <c r="P195" i="1"/>
  <c r="Q195" i="1" s="1"/>
  <c r="T26" i="1"/>
  <c r="Y26" i="1" s="1"/>
  <c r="P26" i="1"/>
  <c r="Q26" i="1" s="1"/>
  <c r="R26" i="1"/>
  <c r="U191" i="1"/>
  <c r="T191" i="1"/>
  <c r="R191" i="1"/>
  <c r="P191" i="1"/>
  <c r="Q191" i="1" s="1"/>
  <c r="T30" i="1"/>
  <c r="P30" i="1"/>
  <c r="Q30" i="1" s="1"/>
  <c r="R30" i="1"/>
  <c r="T92" i="1"/>
  <c r="Y92" i="1" s="1"/>
  <c r="R92" i="1"/>
  <c r="P92" i="1"/>
  <c r="Q92" i="1" s="1"/>
  <c r="T78" i="1"/>
  <c r="Y78" i="1" s="1"/>
  <c r="P78" i="1"/>
  <c r="Q78" i="1" s="1"/>
  <c r="R78" i="1"/>
  <c r="T60" i="1"/>
  <c r="R60" i="1"/>
  <c r="P60" i="1"/>
  <c r="Q60" i="1" s="1"/>
  <c r="T181" i="1"/>
  <c r="Y181" i="1" s="1"/>
  <c r="P181" i="1"/>
  <c r="Q181" i="1" s="1"/>
  <c r="R181" i="1"/>
  <c r="T152" i="1"/>
  <c r="Y152" i="1" s="1"/>
  <c r="P152" i="1"/>
  <c r="Q152" i="1" s="1"/>
  <c r="R152" i="1"/>
  <c r="T102" i="1"/>
  <c r="P102" i="1"/>
  <c r="Q102" i="1" s="1"/>
  <c r="R102" i="1"/>
  <c r="T197" i="1"/>
  <c r="Y197" i="1" s="1"/>
  <c r="P197" i="1"/>
  <c r="Q197" i="1" s="1"/>
  <c r="R197" i="1"/>
  <c r="T58" i="1"/>
  <c r="R58" i="1"/>
  <c r="P58" i="1"/>
  <c r="Q58" i="1" s="1"/>
  <c r="T153" i="1"/>
  <c r="R153" i="1"/>
  <c r="P153" i="1"/>
  <c r="Q153" i="1" s="1"/>
  <c r="T90" i="1"/>
  <c r="P90" i="1"/>
  <c r="Q90" i="1" s="1"/>
  <c r="R90" i="1"/>
  <c r="T108" i="1"/>
  <c r="P108" i="1"/>
  <c r="Q108" i="1" s="1"/>
  <c r="R108" i="1"/>
  <c r="T85" i="1"/>
  <c r="Y85" i="1" s="1"/>
  <c r="P85" i="1"/>
  <c r="Q85" i="1" s="1"/>
  <c r="R85" i="1"/>
  <c r="T146" i="1"/>
  <c r="Y146" i="1" s="1"/>
  <c r="R146" i="1"/>
  <c r="P146" i="1"/>
  <c r="Q146" i="1" s="1"/>
  <c r="T129" i="1"/>
  <c r="Y129" i="1" s="1"/>
  <c r="R129" i="1"/>
  <c r="P129" i="1"/>
  <c r="Q129" i="1" s="1"/>
  <c r="T187" i="1"/>
  <c r="Y187" i="1" s="1"/>
  <c r="P187" i="1"/>
  <c r="Q187" i="1" s="1"/>
  <c r="R187" i="1"/>
  <c r="T110" i="1"/>
  <c r="Y110" i="1" s="1"/>
  <c r="P110" i="1"/>
  <c r="Q110" i="1" s="1"/>
  <c r="R110" i="1"/>
  <c r="T33" i="1"/>
  <c r="Y33" i="1" s="1"/>
  <c r="R33" i="1"/>
  <c r="P33" i="1"/>
  <c r="Q33" i="1" s="1"/>
  <c r="T54" i="1"/>
  <c r="Y54" i="1" s="1"/>
  <c r="P54" i="1"/>
  <c r="Q54" i="1" s="1"/>
  <c r="R54" i="1"/>
  <c r="T167" i="1"/>
  <c r="Y167" i="1" s="1"/>
  <c r="R167" i="1"/>
  <c r="P167" i="1"/>
  <c r="Q167" i="1" s="1"/>
  <c r="T170" i="1"/>
  <c r="Y170" i="1" s="1"/>
  <c r="P170" i="1"/>
  <c r="Q170" i="1" s="1"/>
  <c r="R170" i="1"/>
  <c r="T111" i="1"/>
  <c r="R111" i="1"/>
  <c r="P111" i="1"/>
  <c r="Q111" i="1" s="1"/>
  <c r="T10" i="1"/>
  <c r="Y10" i="1" s="1"/>
  <c r="P10" i="1"/>
  <c r="Q10" i="1" s="1"/>
  <c r="R10" i="1"/>
  <c r="T199" i="1"/>
  <c r="Y199" i="1" s="1"/>
  <c r="P199" i="1"/>
  <c r="Q199" i="1" s="1"/>
  <c r="R199" i="1"/>
  <c r="T17" i="1"/>
  <c r="P17" i="1"/>
  <c r="Q17" i="1" s="1"/>
  <c r="R17" i="1"/>
  <c r="T148" i="1"/>
  <c r="Y148" i="1" s="1"/>
  <c r="P148" i="1"/>
  <c r="Q148" i="1" s="1"/>
  <c r="R148" i="1"/>
  <c r="T172" i="1"/>
  <c r="P172" i="1"/>
  <c r="Q172" i="1" s="1"/>
  <c r="R172" i="1"/>
  <c r="T139" i="1"/>
  <c r="Y139" i="1" s="1"/>
  <c r="R139" i="1"/>
  <c r="P139" i="1"/>
  <c r="Q139" i="1" s="1"/>
  <c r="T72" i="1"/>
  <c r="R72" i="1"/>
  <c r="P72" i="1"/>
  <c r="Q72" i="1" s="1"/>
  <c r="U174" i="1"/>
  <c r="T174" i="1"/>
  <c r="P174" i="1"/>
  <c r="Q174" i="1" s="1"/>
  <c r="R174" i="1"/>
  <c r="T125" i="1"/>
  <c r="Y125" i="1" s="1"/>
  <c r="P125" i="1"/>
  <c r="Q125" i="1" s="1"/>
  <c r="R125" i="1"/>
  <c r="T64" i="1"/>
  <c r="P64" i="1"/>
  <c r="Q64" i="1" s="1"/>
  <c r="R64" i="1"/>
  <c r="T50" i="1"/>
  <c r="Y50" i="1" s="1"/>
  <c r="P50" i="1"/>
  <c r="Q50" i="1" s="1"/>
  <c r="R50" i="1"/>
  <c r="T184" i="1"/>
  <c r="Y184" i="1" s="1"/>
  <c r="P184" i="1"/>
  <c r="Q184" i="1" s="1"/>
  <c r="R184" i="1"/>
  <c r="T62" i="1"/>
  <c r="Y62" i="1" s="1"/>
  <c r="P62" i="1"/>
  <c r="Q62" i="1" s="1"/>
  <c r="R62" i="1"/>
  <c r="T79" i="1"/>
  <c r="R79" i="1"/>
  <c r="P79" i="1"/>
  <c r="Q79" i="1" s="1"/>
  <c r="T73" i="1"/>
  <c r="Y73" i="1" s="1"/>
  <c r="R73" i="1"/>
  <c r="P73" i="1"/>
  <c r="Q73" i="1" s="1"/>
  <c r="T124" i="1"/>
  <c r="Y124" i="1" s="1"/>
  <c r="P124" i="1"/>
  <c r="Q124" i="1" s="1"/>
  <c r="R124" i="1"/>
  <c r="T32" i="1"/>
  <c r="Y32" i="1" s="1"/>
  <c r="P32" i="1"/>
  <c r="Q32" i="1" s="1"/>
  <c r="R32" i="1"/>
  <c r="T169" i="1"/>
  <c r="Y169" i="1" s="1"/>
  <c r="R169" i="1"/>
  <c r="P169" i="1"/>
  <c r="Q169" i="1" s="1"/>
  <c r="T113" i="1"/>
  <c r="Y113" i="1" s="1"/>
  <c r="R113" i="1"/>
  <c r="P113" i="1"/>
  <c r="Q113" i="1" s="1"/>
  <c r="T201" i="1"/>
  <c r="U201" i="1" s="1"/>
  <c r="P201" i="1"/>
  <c r="Q201" i="1" s="1"/>
  <c r="R201" i="1"/>
  <c r="T87" i="1"/>
  <c r="Y87" i="1" s="1"/>
  <c r="R87" i="1"/>
  <c r="P87" i="1"/>
  <c r="Q87" i="1" s="1"/>
  <c r="T29" i="1"/>
  <c r="Y29" i="1" s="1"/>
  <c r="P29" i="1"/>
  <c r="Q29" i="1" s="1"/>
  <c r="R29" i="1"/>
  <c r="T120" i="1"/>
  <c r="Y120" i="1" s="1"/>
  <c r="P120" i="1"/>
  <c r="Q120" i="1" s="1"/>
  <c r="R120" i="1"/>
  <c r="T91" i="1"/>
  <c r="Y91" i="1" s="1"/>
  <c r="R91" i="1"/>
  <c r="P91" i="1"/>
  <c r="Q91" i="1" s="1"/>
  <c r="T116" i="1"/>
  <c r="Y116" i="1" s="1"/>
  <c r="R116" i="1"/>
  <c r="P116" i="1"/>
  <c r="Q116" i="1" s="1"/>
  <c r="T173" i="1"/>
  <c r="Y173" i="1" s="1"/>
  <c r="P173" i="1"/>
  <c r="Q173" i="1" s="1"/>
  <c r="R173" i="1"/>
  <c r="T112" i="1"/>
  <c r="Y112" i="1" s="1"/>
  <c r="R112" i="1"/>
  <c r="P112" i="1"/>
  <c r="Q112" i="1" s="1"/>
  <c r="T25" i="1"/>
  <c r="Y25" i="1" s="1"/>
  <c r="R25" i="1"/>
  <c r="P25" i="1"/>
  <c r="Q25" i="1" s="1"/>
  <c r="T8" i="1"/>
  <c r="Y8" i="1" s="1"/>
  <c r="R8" i="1"/>
  <c r="P8" i="1"/>
  <c r="Q8" i="1" s="1"/>
  <c r="T151" i="1"/>
  <c r="Y151" i="1" s="1"/>
  <c r="P151" i="1"/>
  <c r="Q151" i="1" s="1"/>
  <c r="R151" i="1"/>
  <c r="T140" i="1"/>
  <c r="Y140" i="1" s="1"/>
  <c r="R140" i="1"/>
  <c r="P140" i="1"/>
  <c r="Q140" i="1" s="1"/>
  <c r="T175" i="1"/>
  <c r="Y175" i="1" s="1"/>
  <c r="R175" i="1"/>
  <c r="P175" i="1"/>
  <c r="Q175" i="1" s="1"/>
  <c r="T177" i="1"/>
  <c r="Y177" i="1" s="1"/>
  <c r="P177" i="1"/>
  <c r="Q177" i="1" s="1"/>
  <c r="R177" i="1"/>
  <c r="T189" i="1"/>
  <c r="Y189" i="1" s="1"/>
  <c r="R189" i="1"/>
  <c r="P189" i="1"/>
  <c r="Q189" i="1" s="1"/>
  <c r="T48" i="1"/>
  <c r="Y48" i="1" s="1"/>
  <c r="R48" i="1"/>
  <c r="P48" i="1"/>
  <c r="Q48" i="1" s="1"/>
  <c r="T133" i="1"/>
  <c r="P133" i="1"/>
  <c r="Q133" i="1" s="1"/>
  <c r="R133" i="1"/>
  <c r="T128" i="1"/>
  <c r="Y128" i="1" s="1"/>
  <c r="P128" i="1"/>
  <c r="Q128" i="1" s="1"/>
  <c r="R128" i="1"/>
  <c r="T35" i="1"/>
  <c r="Y35" i="1" s="1"/>
  <c r="R35" i="1"/>
  <c r="P35" i="1"/>
  <c r="Q35" i="1" s="1"/>
  <c r="T156" i="1"/>
  <c r="Y156" i="1" s="1"/>
  <c r="P156" i="1"/>
  <c r="Q156" i="1" s="1"/>
  <c r="R156" i="1"/>
  <c r="T135" i="1"/>
  <c r="P135" i="1"/>
  <c r="Q135" i="1" s="1"/>
  <c r="R135" i="1"/>
  <c r="T132" i="1"/>
  <c r="Y132" i="1" s="1"/>
  <c r="P132" i="1"/>
  <c r="Q132" i="1" s="1"/>
  <c r="R132" i="1"/>
  <c r="T164" i="1"/>
  <c r="Y164" i="1" s="1"/>
  <c r="R164" i="1"/>
  <c r="P164" i="1"/>
  <c r="Q164" i="1" s="1"/>
  <c r="T190" i="1"/>
  <c r="Y190" i="1" s="1"/>
  <c r="R190" i="1"/>
  <c r="P190" i="1"/>
  <c r="Q190" i="1" s="1"/>
  <c r="T142" i="1"/>
  <c r="Y142" i="1" s="1"/>
  <c r="P142" i="1"/>
  <c r="Q142" i="1" s="1"/>
  <c r="R142" i="1"/>
  <c r="T38" i="1"/>
  <c r="Y38" i="1" s="1"/>
  <c r="P38" i="1"/>
  <c r="Q38" i="1" s="1"/>
  <c r="R38" i="1"/>
  <c r="AA83" i="1" l="1"/>
  <c r="AB83" i="1" s="1"/>
  <c r="Z83" i="1"/>
  <c r="AA140" i="1"/>
  <c r="AB140" i="1" s="1"/>
  <c r="Z140" i="1"/>
  <c r="Z71" i="1"/>
  <c r="AA71" i="1"/>
  <c r="AB71" i="1" s="1"/>
  <c r="Z73" i="1"/>
  <c r="AA73" i="1"/>
  <c r="AB73" i="1" s="1"/>
  <c r="AA50" i="1"/>
  <c r="AB50" i="1" s="1"/>
  <c r="Z50" i="1"/>
  <c r="V111" i="1"/>
  <c r="W111" i="1" s="1"/>
  <c r="Y111" i="1"/>
  <c r="AA33" i="1"/>
  <c r="AB33" i="1" s="1"/>
  <c r="Z33" i="1"/>
  <c r="AA146" i="1"/>
  <c r="AB146" i="1" s="1"/>
  <c r="Z146" i="1"/>
  <c r="V153" i="1"/>
  <c r="W153" i="1" s="1"/>
  <c r="Y153" i="1"/>
  <c r="AA63" i="1"/>
  <c r="AB63" i="1" s="1"/>
  <c r="Z63" i="1"/>
  <c r="AA27" i="1"/>
  <c r="AB27" i="1" s="1"/>
  <c r="Z27" i="1"/>
  <c r="Z149" i="1"/>
  <c r="AA149" i="1"/>
  <c r="AB149" i="1" s="1"/>
  <c r="AA196" i="1"/>
  <c r="AB196" i="1" s="1"/>
  <c r="Z196" i="1"/>
  <c r="V144" i="1"/>
  <c r="W144" i="1" s="1"/>
  <c r="Y144" i="1"/>
  <c r="AA67" i="1"/>
  <c r="AB67" i="1" s="1"/>
  <c r="Z67" i="1"/>
  <c r="Z56" i="1"/>
  <c r="AA56" i="1"/>
  <c r="AB56" i="1" s="1"/>
  <c r="V126" i="1"/>
  <c r="W126" i="1" s="1"/>
  <c r="Y126" i="1"/>
  <c r="AA75" i="1"/>
  <c r="AB75" i="1" s="1"/>
  <c r="Z75" i="1"/>
  <c r="AA147" i="1"/>
  <c r="AB147" i="1" s="1"/>
  <c r="Z147" i="1"/>
  <c r="V127" i="1"/>
  <c r="W127" i="1" s="1"/>
  <c r="Y127" i="1"/>
  <c r="Z44" i="1"/>
  <c r="AA44" i="1"/>
  <c r="AB44" i="1" s="1"/>
  <c r="AA103" i="1"/>
  <c r="AB103" i="1" s="1"/>
  <c r="Z103" i="1"/>
  <c r="V166" i="1"/>
  <c r="W166" i="1" s="1"/>
  <c r="Y166" i="1"/>
  <c r="V19" i="1"/>
  <c r="W19" i="1" s="1"/>
  <c r="Y19" i="1"/>
  <c r="AA123" i="1"/>
  <c r="AB123" i="1" s="1"/>
  <c r="Z123" i="1"/>
  <c r="Z113" i="1"/>
  <c r="AA113" i="1"/>
  <c r="AB113" i="1" s="1"/>
  <c r="Z152" i="1"/>
  <c r="AA152" i="1"/>
  <c r="AB152" i="1" s="1"/>
  <c r="Z92" i="1"/>
  <c r="AA92" i="1"/>
  <c r="AB92" i="1" s="1"/>
  <c r="Z198" i="1"/>
  <c r="AA198" i="1"/>
  <c r="AB198" i="1" s="1"/>
  <c r="Z20" i="1"/>
  <c r="AA20" i="1"/>
  <c r="AB20" i="1" s="1"/>
  <c r="Z130" i="1"/>
  <c r="AA130" i="1"/>
  <c r="AB130" i="1" s="1"/>
  <c r="V165" i="1"/>
  <c r="W165" i="1" s="1"/>
  <c r="Y165" i="1"/>
  <c r="AA59" i="1"/>
  <c r="AB59" i="1" s="1"/>
  <c r="Z59" i="1"/>
  <c r="Z18" i="1"/>
  <c r="AA18" i="1"/>
  <c r="AB18" i="1" s="1"/>
  <c r="AA205" i="1"/>
  <c r="AB205" i="1" s="1"/>
  <c r="Z205" i="1"/>
  <c r="AA86" i="1"/>
  <c r="AB86" i="1" s="1"/>
  <c r="Z86" i="1"/>
  <c r="Z107" i="1"/>
  <c r="AA107" i="1"/>
  <c r="AB107" i="1" s="1"/>
  <c r="V49" i="1"/>
  <c r="W49" i="1" s="1"/>
  <c r="Y49" i="1"/>
  <c r="AA12" i="1"/>
  <c r="AB12" i="1" s="1"/>
  <c r="Z12" i="1"/>
  <c r="AA155" i="1"/>
  <c r="AB155" i="1" s="1"/>
  <c r="Z155" i="1"/>
  <c r="AA193" i="1"/>
  <c r="AB193" i="1" s="1"/>
  <c r="Z193" i="1"/>
  <c r="V68" i="1"/>
  <c r="W68" i="1" s="1"/>
  <c r="Y68" i="1"/>
  <c r="V74" i="1"/>
  <c r="W74" i="1" s="1"/>
  <c r="Y74" i="1"/>
  <c r="AA148" i="1"/>
  <c r="AB148" i="1" s="1"/>
  <c r="Z148" i="1"/>
  <c r="AA136" i="1"/>
  <c r="AB136" i="1" s="1"/>
  <c r="Z136" i="1"/>
  <c r="Z151" i="1"/>
  <c r="AA151" i="1"/>
  <c r="AB151" i="1" s="1"/>
  <c r="V17" i="1"/>
  <c r="W17" i="1" s="1"/>
  <c r="Y17" i="1"/>
  <c r="AA195" i="1"/>
  <c r="AB195" i="1" s="1"/>
  <c r="Z195" i="1"/>
  <c r="AA169" i="1"/>
  <c r="AB169" i="1" s="1"/>
  <c r="Z169" i="1"/>
  <c r="V64" i="1"/>
  <c r="W64" i="1" s="1"/>
  <c r="Y64" i="1"/>
  <c r="AA170" i="1"/>
  <c r="AB170" i="1" s="1"/>
  <c r="Z170" i="1"/>
  <c r="AA110" i="1"/>
  <c r="AB110" i="1" s="1"/>
  <c r="Z110" i="1"/>
  <c r="AA85" i="1"/>
  <c r="AB85" i="1" s="1"/>
  <c r="Z85" i="1"/>
  <c r="V58" i="1"/>
  <c r="W58" i="1" s="1"/>
  <c r="Y58" i="1"/>
  <c r="V134" i="1"/>
  <c r="W134" i="1" s="1"/>
  <c r="Y134" i="1"/>
  <c r="Z209" i="1"/>
  <c r="AA209" i="1"/>
  <c r="AB209" i="1" s="1"/>
  <c r="Z150" i="1"/>
  <c r="AA150" i="1"/>
  <c r="AB150" i="1" s="1"/>
  <c r="V15" i="1"/>
  <c r="W15" i="1" s="1"/>
  <c r="Y15" i="1"/>
  <c r="AA97" i="1"/>
  <c r="AB97" i="1" s="1"/>
  <c r="Z97" i="1"/>
  <c r="Z179" i="1"/>
  <c r="AA179" i="1"/>
  <c r="AB179" i="1" s="1"/>
  <c r="Z82" i="1"/>
  <c r="AA82" i="1"/>
  <c r="AB82" i="1" s="1"/>
  <c r="AA11" i="1"/>
  <c r="AB11" i="1" s="1"/>
  <c r="Z11" i="1"/>
  <c r="AA98" i="1"/>
  <c r="AB98" i="1" s="1"/>
  <c r="Z98" i="1"/>
  <c r="Z21" i="1"/>
  <c r="AA21" i="1"/>
  <c r="AB21" i="1" s="1"/>
  <c r="Z137" i="1"/>
  <c r="AA137" i="1"/>
  <c r="AB137" i="1" s="1"/>
  <c r="AA16" i="1"/>
  <c r="AB16" i="1" s="1"/>
  <c r="Z16" i="1"/>
  <c r="V106" i="1"/>
  <c r="W106" i="1" s="1"/>
  <c r="Y106" i="1"/>
  <c r="AA61" i="1"/>
  <c r="AB61" i="1" s="1"/>
  <c r="Z61" i="1"/>
  <c r="Z40" i="1"/>
  <c r="AA40" i="1"/>
  <c r="AB40" i="1" s="1"/>
  <c r="V188" i="1"/>
  <c r="W188" i="1" s="1"/>
  <c r="Y188" i="1"/>
  <c r="V79" i="1"/>
  <c r="W79" i="1" s="1"/>
  <c r="Y79" i="1"/>
  <c r="U17" i="1"/>
  <c r="P83" i="1"/>
  <c r="Q83" i="1" s="1"/>
  <c r="U64" i="1"/>
  <c r="Z181" i="1"/>
  <c r="AA181" i="1"/>
  <c r="AB181" i="1" s="1"/>
  <c r="V30" i="1"/>
  <c r="W30" i="1" s="1"/>
  <c r="Y30" i="1"/>
  <c r="AA182" i="1"/>
  <c r="AB182" i="1" s="1"/>
  <c r="Z182" i="1"/>
  <c r="Z186" i="1"/>
  <c r="AA186" i="1"/>
  <c r="AB186" i="1" s="1"/>
  <c r="AA118" i="1"/>
  <c r="AB118" i="1" s="1"/>
  <c r="Z118" i="1"/>
  <c r="Z43" i="1"/>
  <c r="AA43" i="1"/>
  <c r="AB43" i="1" s="1"/>
  <c r="V95" i="1"/>
  <c r="W95" i="1" s="1"/>
  <c r="Y95" i="1"/>
  <c r="Z101" i="1"/>
  <c r="AA101" i="1"/>
  <c r="AB101" i="1" s="1"/>
  <c r="AA48" i="1"/>
  <c r="AB48" i="1" s="1"/>
  <c r="Z48" i="1"/>
  <c r="V157" i="1"/>
  <c r="W157" i="1" s="1"/>
  <c r="Y157" i="1"/>
  <c r="Z29" i="1"/>
  <c r="AA29" i="1"/>
  <c r="AB29" i="1" s="1"/>
  <c r="R83" i="1"/>
  <c r="Z128" i="1"/>
  <c r="AA128" i="1"/>
  <c r="AB128" i="1" s="1"/>
  <c r="AA177" i="1"/>
  <c r="AB177" i="1" s="1"/>
  <c r="Z177" i="1"/>
  <c r="Z8" i="1"/>
  <c r="AA8" i="1"/>
  <c r="AB8" i="1" s="1"/>
  <c r="Z116" i="1"/>
  <c r="AA116" i="1"/>
  <c r="AB116" i="1" s="1"/>
  <c r="Z87" i="1"/>
  <c r="AA87" i="1"/>
  <c r="AB87" i="1" s="1"/>
  <c r="AA139" i="1"/>
  <c r="AB139" i="1" s="1"/>
  <c r="Z139" i="1"/>
  <c r="AA141" i="1"/>
  <c r="AB141" i="1" s="1"/>
  <c r="Z141" i="1"/>
  <c r="V161" i="1"/>
  <c r="W161" i="1" s="1"/>
  <c r="Y161" i="1"/>
  <c r="Z200" i="1"/>
  <c r="AA200" i="1"/>
  <c r="AB200" i="1" s="1"/>
  <c r="AA100" i="1"/>
  <c r="AB100" i="1" s="1"/>
  <c r="Z100" i="1"/>
  <c r="AA204" i="1"/>
  <c r="AB204" i="1" s="1"/>
  <c r="Z204" i="1"/>
  <c r="AA160" i="1"/>
  <c r="AB160" i="1" s="1"/>
  <c r="Z160" i="1"/>
  <c r="Z37" i="1"/>
  <c r="AA37" i="1"/>
  <c r="AB37" i="1" s="1"/>
  <c r="AA122" i="1"/>
  <c r="AB122" i="1" s="1"/>
  <c r="Z122" i="1"/>
  <c r="Z89" i="1"/>
  <c r="AA89" i="1"/>
  <c r="AB89" i="1" s="1"/>
  <c r="V57" i="1"/>
  <c r="W57" i="1" s="1"/>
  <c r="Y57" i="1"/>
  <c r="V80" i="1"/>
  <c r="W80" i="1" s="1"/>
  <c r="Y80" i="1"/>
  <c r="V39" i="1"/>
  <c r="W39" i="1" s="1"/>
  <c r="Y39" i="1"/>
  <c r="AA156" i="1"/>
  <c r="AB156" i="1" s="1"/>
  <c r="Z156" i="1"/>
  <c r="Z202" i="1"/>
  <c r="AA202" i="1"/>
  <c r="AB202" i="1" s="1"/>
  <c r="Z164" i="1"/>
  <c r="AA164" i="1"/>
  <c r="AB164" i="1" s="1"/>
  <c r="AA13" i="1"/>
  <c r="AB13" i="1" s="1"/>
  <c r="Z13" i="1"/>
  <c r="AA32" i="1"/>
  <c r="AB32" i="1" s="1"/>
  <c r="Z32" i="1"/>
  <c r="Z199" i="1"/>
  <c r="AA199" i="1"/>
  <c r="AB199" i="1" s="1"/>
  <c r="Z187" i="1"/>
  <c r="AA187" i="1"/>
  <c r="AB187" i="1" s="1"/>
  <c r="V108" i="1"/>
  <c r="W108" i="1" s="1"/>
  <c r="Y108" i="1"/>
  <c r="Z197" i="1"/>
  <c r="AA197" i="1"/>
  <c r="AB197" i="1" s="1"/>
  <c r="AA81" i="1"/>
  <c r="AB81" i="1" s="1"/>
  <c r="Z81" i="1"/>
  <c r="AA121" i="1"/>
  <c r="AB121" i="1" s="1"/>
  <c r="Z121" i="1"/>
  <c r="AA171" i="1"/>
  <c r="AB171" i="1" s="1"/>
  <c r="Z171" i="1"/>
  <c r="AA154" i="1"/>
  <c r="AB154" i="1" s="1"/>
  <c r="Z154" i="1"/>
  <c r="V131" i="1"/>
  <c r="W131" i="1" s="1"/>
  <c r="Y131" i="1"/>
  <c r="V41" i="1"/>
  <c r="W41" i="1" s="1"/>
  <c r="Y41" i="1"/>
  <c r="AA105" i="1"/>
  <c r="AB105" i="1" s="1"/>
  <c r="Z105" i="1"/>
  <c r="AA168" i="1"/>
  <c r="AB168" i="1" s="1"/>
  <c r="Z168" i="1"/>
  <c r="V203" i="1"/>
  <c r="W203" i="1" s="1"/>
  <c r="Y203" i="1"/>
  <c r="Z185" i="1"/>
  <c r="AA185" i="1"/>
  <c r="AB185" i="1" s="1"/>
  <c r="V28" i="1"/>
  <c r="W28" i="1" s="1"/>
  <c r="Y28" i="1"/>
  <c r="Z22" i="1"/>
  <c r="AA22" i="1"/>
  <c r="AB22" i="1" s="1"/>
  <c r="Z36" i="1"/>
  <c r="AA36" i="1"/>
  <c r="AB36" i="1" s="1"/>
  <c r="AA183" i="1"/>
  <c r="AB183" i="1" s="1"/>
  <c r="Z183" i="1"/>
  <c r="V145" i="1"/>
  <c r="W145" i="1" s="1"/>
  <c r="Y145" i="1"/>
  <c r="AA190" i="1"/>
  <c r="AB190" i="1" s="1"/>
  <c r="Z190" i="1"/>
  <c r="V65" i="1"/>
  <c r="W65" i="1" s="1"/>
  <c r="Y65" i="1"/>
  <c r="Z35" i="1"/>
  <c r="AA35" i="1"/>
  <c r="AB35" i="1" s="1"/>
  <c r="V72" i="1"/>
  <c r="W72" i="1" s="1"/>
  <c r="Y72" i="1"/>
  <c r="AA62" i="1"/>
  <c r="AB62" i="1" s="1"/>
  <c r="Z62" i="1"/>
  <c r="AA167" i="1"/>
  <c r="AB167" i="1" s="1"/>
  <c r="Z167" i="1"/>
  <c r="Z125" i="1"/>
  <c r="AA125" i="1"/>
  <c r="AB125" i="1" s="1"/>
  <c r="V60" i="1"/>
  <c r="W60" i="1" s="1"/>
  <c r="Y60" i="1"/>
  <c r="V191" i="1"/>
  <c r="W191" i="1" s="1"/>
  <c r="Y191" i="1"/>
  <c r="U41" i="1"/>
  <c r="U203" i="1"/>
  <c r="Z180" i="1"/>
  <c r="AA180" i="1"/>
  <c r="AB180" i="1" s="1"/>
  <c r="AA45" i="1"/>
  <c r="AB45" i="1" s="1"/>
  <c r="Z45" i="1"/>
  <c r="AA47" i="1"/>
  <c r="AB47" i="1" s="1"/>
  <c r="Z47" i="1"/>
  <c r="AA31" i="1"/>
  <c r="AB31" i="1" s="1"/>
  <c r="Z31" i="1"/>
  <c r="AA66" i="1"/>
  <c r="AB66" i="1" s="1"/>
  <c r="Z66" i="1"/>
  <c r="AA7" i="1"/>
  <c r="AB7" i="1" s="1"/>
  <c r="Z7" i="1"/>
  <c r="AA112" i="1"/>
  <c r="AB112" i="1" s="1"/>
  <c r="Z112" i="1"/>
  <c r="AA26" i="1"/>
  <c r="AB26" i="1" s="1"/>
  <c r="Z26" i="1"/>
  <c r="AA158" i="1"/>
  <c r="AB158" i="1" s="1"/>
  <c r="Z158" i="1"/>
  <c r="Z173" i="1"/>
  <c r="AA173" i="1"/>
  <c r="AB173" i="1" s="1"/>
  <c r="AA132" i="1"/>
  <c r="AB132" i="1" s="1"/>
  <c r="Z132" i="1"/>
  <c r="V135" i="1"/>
  <c r="W135" i="1" s="1"/>
  <c r="Y135" i="1"/>
  <c r="AA25" i="1"/>
  <c r="AB25" i="1" s="1"/>
  <c r="Z25" i="1"/>
  <c r="V172" i="1"/>
  <c r="W172" i="1" s="1"/>
  <c r="Y172" i="1"/>
  <c r="Z55" i="1"/>
  <c r="AA55" i="1"/>
  <c r="AB55" i="1" s="1"/>
  <c r="Z53" i="1"/>
  <c r="AA53" i="1"/>
  <c r="AB53" i="1" s="1"/>
  <c r="AA24" i="1"/>
  <c r="AB24" i="1" s="1"/>
  <c r="Z24" i="1"/>
  <c r="AA52" i="1"/>
  <c r="AB52" i="1" s="1"/>
  <c r="Z52" i="1"/>
  <c r="AA119" i="1"/>
  <c r="AB119" i="1" s="1"/>
  <c r="Z119" i="1"/>
  <c r="V114" i="1"/>
  <c r="W114" i="1" s="1"/>
  <c r="Y114" i="1"/>
  <c r="AA9" i="1"/>
  <c r="AB9" i="1" s="1"/>
  <c r="Z9" i="1"/>
  <c r="V143" i="1"/>
  <c r="W143" i="1" s="1"/>
  <c r="Y143" i="1"/>
  <c r="Z159" i="1"/>
  <c r="AA159" i="1"/>
  <c r="AB159" i="1" s="1"/>
  <c r="V77" i="1"/>
  <c r="W77" i="1" s="1"/>
  <c r="Y77" i="1"/>
  <c r="AA120" i="1"/>
  <c r="AB120" i="1" s="1"/>
  <c r="Z120" i="1"/>
  <c r="AA117" i="1"/>
  <c r="AB117" i="1" s="1"/>
  <c r="Z117" i="1"/>
  <c r="AA189" i="1"/>
  <c r="AB189" i="1" s="1"/>
  <c r="Z189" i="1"/>
  <c r="V133" i="1"/>
  <c r="W133" i="1" s="1"/>
  <c r="Y133" i="1"/>
  <c r="Z91" i="1"/>
  <c r="AA91" i="1"/>
  <c r="AB91" i="1" s="1"/>
  <c r="AA184" i="1"/>
  <c r="AB184" i="1" s="1"/>
  <c r="Z184" i="1"/>
  <c r="AA10" i="1"/>
  <c r="AB10" i="1" s="1"/>
  <c r="Z10" i="1"/>
  <c r="Z54" i="1"/>
  <c r="AA54" i="1"/>
  <c r="AB54" i="1" s="1"/>
  <c r="Z129" i="1"/>
  <c r="AA129" i="1"/>
  <c r="AB129" i="1" s="1"/>
  <c r="V90" i="1"/>
  <c r="W90" i="1" s="1"/>
  <c r="Y90" i="1"/>
  <c r="V102" i="1"/>
  <c r="W102" i="1" s="1"/>
  <c r="Y102" i="1"/>
  <c r="AA46" i="1"/>
  <c r="AB46" i="1" s="1"/>
  <c r="Z46" i="1"/>
  <c r="AA194" i="1"/>
  <c r="AB194" i="1" s="1"/>
  <c r="Z194" i="1"/>
  <c r="Z34" i="1"/>
  <c r="AA34" i="1"/>
  <c r="AB34" i="1" s="1"/>
  <c r="AA23" i="1"/>
  <c r="AB23" i="1" s="1"/>
  <c r="Z23" i="1"/>
  <c r="Z178" i="1"/>
  <c r="AA178" i="1"/>
  <c r="AB178" i="1" s="1"/>
  <c r="V69" i="1"/>
  <c r="W69" i="1" s="1"/>
  <c r="Y69" i="1"/>
  <c r="AA14" i="1"/>
  <c r="AB14" i="1" s="1"/>
  <c r="Z14" i="1"/>
  <c r="V206" i="1"/>
  <c r="W206" i="1" s="1"/>
  <c r="Y206" i="1"/>
  <c r="Z163" i="1"/>
  <c r="AA163" i="1"/>
  <c r="AB163" i="1" s="1"/>
  <c r="Z93" i="1"/>
  <c r="AA93" i="1"/>
  <c r="AB93" i="1" s="1"/>
  <c r="V138" i="1"/>
  <c r="W138" i="1" s="1"/>
  <c r="Y138" i="1"/>
  <c r="Z70" i="1"/>
  <c r="AA70" i="1"/>
  <c r="AB70" i="1" s="1"/>
  <c r="Z51" i="1"/>
  <c r="AA51" i="1"/>
  <c r="AB51" i="1" s="1"/>
  <c r="AA192" i="1"/>
  <c r="AB192" i="1" s="1"/>
  <c r="Z192" i="1"/>
  <c r="V208" i="1"/>
  <c r="W208" i="1" s="1"/>
  <c r="Y208" i="1"/>
  <c r="AA76" i="1"/>
  <c r="AB76" i="1" s="1"/>
  <c r="Z76" i="1"/>
  <c r="AA38" i="1"/>
  <c r="AB38" i="1" s="1"/>
  <c r="Z38" i="1"/>
  <c r="Z142" i="1"/>
  <c r="AA142" i="1"/>
  <c r="AB142" i="1" s="1"/>
  <c r="AA175" i="1"/>
  <c r="AB175" i="1" s="1"/>
  <c r="Z175" i="1"/>
  <c r="V201" i="1"/>
  <c r="W201" i="1" s="1"/>
  <c r="Y201" i="1"/>
  <c r="AA124" i="1"/>
  <c r="AB124" i="1" s="1"/>
  <c r="Z124" i="1"/>
  <c r="V174" i="1"/>
  <c r="W174" i="1" s="1"/>
  <c r="Y174" i="1"/>
  <c r="U102" i="1"/>
  <c r="Z78" i="1"/>
  <c r="AA78" i="1"/>
  <c r="AB78" i="1" s="1"/>
  <c r="V176" i="1"/>
  <c r="W176" i="1" s="1"/>
  <c r="Y176" i="1"/>
  <c r="V88" i="1"/>
  <c r="W88" i="1" s="1"/>
  <c r="Y88" i="1"/>
  <c r="Z109" i="1"/>
  <c r="AA109" i="1"/>
  <c r="AB109" i="1" s="1"/>
  <c r="AA99" i="1"/>
  <c r="AB99" i="1" s="1"/>
  <c r="Z99" i="1"/>
  <c r="Z115" i="1"/>
  <c r="AA115" i="1"/>
  <c r="AB115" i="1" s="1"/>
  <c r="AA104" i="1"/>
  <c r="AB104" i="1" s="1"/>
  <c r="Z104" i="1"/>
  <c r="Z42" i="1"/>
  <c r="AA42" i="1"/>
  <c r="AB42" i="1" s="1"/>
  <c r="V162" i="1"/>
  <c r="W162" i="1" s="1"/>
  <c r="Y162" i="1"/>
  <c r="V113" i="1"/>
  <c r="W113" i="1" s="1"/>
  <c r="U113" i="1"/>
  <c r="V73" i="1"/>
  <c r="W73" i="1" s="1"/>
  <c r="U73" i="1"/>
  <c r="V10" i="1"/>
  <c r="W10" i="1" s="1"/>
  <c r="U10" i="1"/>
  <c r="V181" i="1"/>
  <c r="W181" i="1" s="1"/>
  <c r="U181" i="1"/>
  <c r="V195" i="1"/>
  <c r="W195" i="1" s="1"/>
  <c r="U195" i="1"/>
  <c r="V24" i="1"/>
  <c r="W24" i="1" s="1"/>
  <c r="U24" i="1"/>
  <c r="V52" i="1"/>
  <c r="W52" i="1" s="1"/>
  <c r="U52" i="1"/>
  <c r="V119" i="1"/>
  <c r="W119" i="1" s="1"/>
  <c r="U119" i="1"/>
  <c r="V61" i="1"/>
  <c r="W61" i="1" s="1"/>
  <c r="U61" i="1"/>
  <c r="V59" i="1"/>
  <c r="W59" i="1" s="1"/>
  <c r="U59" i="1"/>
  <c r="V54" i="1"/>
  <c r="W54" i="1" s="1"/>
  <c r="U54" i="1"/>
  <c r="V129" i="1"/>
  <c r="W129" i="1" s="1"/>
  <c r="U129" i="1"/>
  <c r="V89" i="1"/>
  <c r="W89" i="1" s="1"/>
  <c r="U89" i="1"/>
  <c r="V67" i="1"/>
  <c r="W67" i="1" s="1"/>
  <c r="U67" i="1"/>
  <c r="V56" i="1"/>
  <c r="W56" i="1" s="1"/>
  <c r="U56" i="1"/>
  <c r="V163" i="1"/>
  <c r="W163" i="1" s="1"/>
  <c r="U163" i="1"/>
  <c r="V93" i="1"/>
  <c r="W93" i="1" s="1"/>
  <c r="U93" i="1"/>
  <c r="V22" i="1"/>
  <c r="W22" i="1" s="1"/>
  <c r="U22" i="1"/>
  <c r="V36" i="1"/>
  <c r="W36" i="1" s="1"/>
  <c r="U36" i="1"/>
  <c r="V18" i="1"/>
  <c r="W18" i="1" s="1"/>
  <c r="U18" i="1"/>
  <c r="V38" i="1"/>
  <c r="W38" i="1" s="1"/>
  <c r="U38" i="1"/>
  <c r="V173" i="1"/>
  <c r="W173" i="1" s="1"/>
  <c r="U173" i="1"/>
  <c r="V29" i="1"/>
  <c r="W29" i="1" s="1"/>
  <c r="U29" i="1"/>
  <c r="V148" i="1"/>
  <c r="W148" i="1" s="1"/>
  <c r="U148" i="1"/>
  <c r="V197" i="1"/>
  <c r="W197" i="1" s="1"/>
  <c r="U197" i="1"/>
  <c r="U30" i="1"/>
  <c r="U134" i="1"/>
  <c r="V209" i="1"/>
  <c r="W209" i="1" s="1"/>
  <c r="U209" i="1"/>
  <c r="V150" i="1"/>
  <c r="W150" i="1" s="1"/>
  <c r="U150" i="1"/>
  <c r="U144" i="1"/>
  <c r="U114" i="1"/>
  <c r="V9" i="1"/>
  <c r="W9" i="1" s="1"/>
  <c r="U9" i="1"/>
  <c r="U74" i="1"/>
  <c r="U88" i="1"/>
  <c r="V109" i="1"/>
  <c r="W109" i="1" s="1"/>
  <c r="U109" i="1"/>
  <c r="V99" i="1"/>
  <c r="W99" i="1" s="1"/>
  <c r="U99" i="1"/>
  <c r="V115" i="1"/>
  <c r="W115" i="1" s="1"/>
  <c r="U115" i="1"/>
  <c r="V183" i="1"/>
  <c r="W183" i="1" s="1"/>
  <c r="U183" i="1"/>
  <c r="V83" i="1"/>
  <c r="W83" i="1" s="1"/>
  <c r="U83" i="1"/>
  <c r="V169" i="1"/>
  <c r="W169" i="1" s="1"/>
  <c r="U169" i="1"/>
  <c r="U90" i="1"/>
  <c r="V141" i="1"/>
  <c r="W141" i="1" s="1"/>
  <c r="U141" i="1"/>
  <c r="U15" i="1"/>
  <c r="U157" i="1"/>
  <c r="V76" i="1"/>
  <c r="W76" i="1" s="1"/>
  <c r="U76" i="1"/>
  <c r="V40" i="1"/>
  <c r="W40" i="1" s="1"/>
  <c r="U40" i="1"/>
  <c r="V117" i="1"/>
  <c r="W117" i="1" s="1"/>
  <c r="U117" i="1"/>
  <c r="U143" i="1"/>
  <c r="U57" i="1"/>
  <c r="U126" i="1"/>
  <c r="U138" i="1"/>
  <c r="V43" i="1"/>
  <c r="W43" i="1" s="1"/>
  <c r="U43" i="1"/>
  <c r="V132" i="1"/>
  <c r="W132" i="1" s="1"/>
  <c r="U132" i="1"/>
  <c r="V128" i="1"/>
  <c r="W128" i="1" s="1"/>
  <c r="U128" i="1"/>
  <c r="U79" i="1"/>
  <c r="U72" i="1"/>
  <c r="U111" i="1"/>
  <c r="V33" i="1"/>
  <c r="W33" i="1" s="1"/>
  <c r="U33" i="1"/>
  <c r="V146" i="1"/>
  <c r="W146" i="1" s="1"/>
  <c r="U146" i="1"/>
  <c r="U60" i="1"/>
  <c r="V81" i="1"/>
  <c r="W81" i="1" s="1"/>
  <c r="U81" i="1"/>
  <c r="V13" i="1"/>
  <c r="W13" i="1" s="1"/>
  <c r="U13" i="1"/>
  <c r="V159" i="1"/>
  <c r="W159" i="1" s="1"/>
  <c r="U159" i="1"/>
  <c r="V179" i="1"/>
  <c r="W179" i="1" s="1"/>
  <c r="U179" i="1"/>
  <c r="V82" i="1"/>
  <c r="W82" i="1" s="1"/>
  <c r="U82" i="1"/>
  <c r="V75" i="1"/>
  <c r="W75" i="1" s="1"/>
  <c r="U75" i="1"/>
  <c r="V147" i="1"/>
  <c r="W147" i="1" s="1"/>
  <c r="U147" i="1"/>
  <c r="V70" i="1"/>
  <c r="W70" i="1" s="1"/>
  <c r="U70" i="1"/>
  <c r="V51" i="1"/>
  <c r="W51" i="1" s="1"/>
  <c r="U51" i="1"/>
  <c r="U145" i="1"/>
  <c r="U95" i="1"/>
  <c r="V101" i="1"/>
  <c r="W101" i="1" s="1"/>
  <c r="U101" i="1"/>
  <c r="V8" i="1"/>
  <c r="W8" i="1" s="1"/>
  <c r="U8" i="1"/>
  <c r="V87" i="1"/>
  <c r="W87" i="1" s="1"/>
  <c r="U87" i="1"/>
  <c r="V121" i="1"/>
  <c r="W121" i="1" s="1"/>
  <c r="U121" i="1"/>
  <c r="V171" i="1"/>
  <c r="W171" i="1" s="1"/>
  <c r="U171" i="1"/>
  <c r="V154" i="1"/>
  <c r="W154" i="1" s="1"/>
  <c r="U154" i="1"/>
  <c r="V97" i="1"/>
  <c r="W97" i="1" s="1"/>
  <c r="U97" i="1"/>
  <c r="V136" i="1"/>
  <c r="W136" i="1" s="1"/>
  <c r="U136" i="1"/>
  <c r="V123" i="1"/>
  <c r="W123" i="1" s="1"/>
  <c r="U123" i="1"/>
  <c r="V198" i="1"/>
  <c r="W198" i="1" s="1"/>
  <c r="U198" i="1"/>
  <c r="V20" i="1"/>
  <c r="W20" i="1" s="1"/>
  <c r="U20" i="1"/>
  <c r="V130" i="1"/>
  <c r="W130" i="1" s="1"/>
  <c r="U130" i="1"/>
  <c r="V192" i="1"/>
  <c r="W192" i="1" s="1"/>
  <c r="U192" i="1"/>
  <c r="R3" i="1"/>
  <c r="V55" i="1"/>
  <c r="W55" i="1" s="1"/>
  <c r="U55" i="1"/>
  <c r="V205" i="1"/>
  <c r="W205" i="1" s="1"/>
  <c r="U205" i="1"/>
  <c r="V86" i="1"/>
  <c r="W86" i="1" s="1"/>
  <c r="U86" i="1"/>
  <c r="V107" i="1"/>
  <c r="W107" i="1" s="1"/>
  <c r="U107" i="1"/>
  <c r="V11" i="1"/>
  <c r="W11" i="1" s="1"/>
  <c r="U11" i="1"/>
  <c r="V31" i="1"/>
  <c r="W31" i="1" s="1"/>
  <c r="U31" i="1"/>
  <c r="V50" i="1"/>
  <c r="W50" i="1" s="1"/>
  <c r="U50" i="1"/>
  <c r="V116" i="1"/>
  <c r="W116" i="1" s="1"/>
  <c r="U116" i="1"/>
  <c r="V62" i="1"/>
  <c r="W62" i="1" s="1"/>
  <c r="U62" i="1"/>
  <c r="V139" i="1"/>
  <c r="W139" i="1" s="1"/>
  <c r="U139" i="1"/>
  <c r="V170" i="1"/>
  <c r="W170" i="1" s="1"/>
  <c r="U170" i="1"/>
  <c r="V110" i="1"/>
  <c r="W110" i="1" s="1"/>
  <c r="U110" i="1"/>
  <c r="V85" i="1"/>
  <c r="W85" i="1" s="1"/>
  <c r="U85" i="1"/>
  <c r="U153" i="1"/>
  <c r="V78" i="1"/>
  <c r="W78" i="1" s="1"/>
  <c r="U78" i="1"/>
  <c r="V46" i="1"/>
  <c r="W46" i="1" s="1"/>
  <c r="U46" i="1"/>
  <c r="U131" i="1"/>
  <c r="U49" i="1"/>
  <c r="U65" i="1"/>
  <c r="V158" i="1"/>
  <c r="W158" i="1" s="1"/>
  <c r="U158" i="1"/>
  <c r="U77" i="1"/>
  <c r="V105" i="1"/>
  <c r="W105" i="1" s="1"/>
  <c r="U105" i="1"/>
  <c r="V168" i="1"/>
  <c r="W168" i="1" s="1"/>
  <c r="U168" i="1"/>
  <c r="V98" i="1"/>
  <c r="W98" i="1" s="1"/>
  <c r="U98" i="1"/>
  <c r="V21" i="1"/>
  <c r="W21" i="1" s="1"/>
  <c r="U21" i="1"/>
  <c r="U127" i="1"/>
  <c r="V44" i="1"/>
  <c r="W44" i="1" s="1"/>
  <c r="U44" i="1"/>
  <c r="V103" i="1"/>
  <c r="W103" i="1" s="1"/>
  <c r="U103" i="1"/>
  <c r="V66" i="1"/>
  <c r="W66" i="1" s="1"/>
  <c r="U66" i="1"/>
  <c r="V7" i="1"/>
  <c r="W7" i="1" s="1"/>
  <c r="U7" i="1"/>
  <c r="V142" i="1"/>
  <c r="W142" i="1" s="1"/>
  <c r="U142" i="1"/>
  <c r="U133" i="1"/>
  <c r="V175" i="1"/>
  <c r="W175" i="1" s="1"/>
  <c r="U175" i="1"/>
  <c r="V25" i="1"/>
  <c r="W25" i="1" s="1"/>
  <c r="U25" i="1"/>
  <c r="V91" i="1"/>
  <c r="W91" i="1" s="1"/>
  <c r="U91" i="1"/>
  <c r="V125" i="1"/>
  <c r="W125" i="1" s="1"/>
  <c r="U125" i="1"/>
  <c r="V194" i="1"/>
  <c r="W194" i="1" s="1"/>
  <c r="U194" i="1"/>
  <c r="V34" i="1"/>
  <c r="W34" i="1" s="1"/>
  <c r="U34" i="1"/>
  <c r="V23" i="1"/>
  <c r="W23" i="1" s="1"/>
  <c r="U23" i="1"/>
  <c r="U161" i="1"/>
  <c r="V12" i="1"/>
  <c r="W12" i="1" s="1"/>
  <c r="U12" i="1"/>
  <c r="V155" i="1"/>
  <c r="W155" i="1" s="1"/>
  <c r="U155" i="1"/>
  <c r="V182" i="1"/>
  <c r="W182" i="1" s="1"/>
  <c r="U182" i="1"/>
  <c r="V186" i="1"/>
  <c r="W186" i="1" s="1"/>
  <c r="U186" i="1"/>
  <c r="V118" i="1"/>
  <c r="W118" i="1" s="1"/>
  <c r="U118" i="1"/>
  <c r="U208" i="1"/>
  <c r="V164" i="1"/>
  <c r="W164" i="1" s="1"/>
  <c r="U164" i="1"/>
  <c r="V35" i="1"/>
  <c r="W35" i="1" s="1"/>
  <c r="U35" i="1"/>
  <c r="V151" i="1"/>
  <c r="W151" i="1" s="1"/>
  <c r="U151" i="1"/>
  <c r="V177" i="1"/>
  <c r="W177" i="1" s="1"/>
  <c r="U177" i="1"/>
  <c r="V190" i="1"/>
  <c r="W190" i="1" s="1"/>
  <c r="U190" i="1"/>
  <c r="V124" i="1"/>
  <c r="W124" i="1" s="1"/>
  <c r="U124" i="1"/>
  <c r="V199" i="1"/>
  <c r="W199" i="1" s="1"/>
  <c r="U199" i="1"/>
  <c r="V152" i="1"/>
  <c r="W152" i="1" s="1"/>
  <c r="U152" i="1"/>
  <c r="V26" i="1"/>
  <c r="W26" i="1" s="1"/>
  <c r="U26" i="1"/>
  <c r="V71" i="1"/>
  <c r="W71" i="1" s="1"/>
  <c r="U71" i="1"/>
  <c r="V200" i="1"/>
  <c r="W200" i="1" s="1"/>
  <c r="U200" i="1"/>
  <c r="V100" i="1"/>
  <c r="W100" i="1" s="1"/>
  <c r="U100" i="1"/>
  <c r="V204" i="1"/>
  <c r="W204" i="1" s="1"/>
  <c r="U204" i="1"/>
  <c r="U166" i="1"/>
  <c r="V104" i="1"/>
  <c r="W104" i="1" s="1"/>
  <c r="U104" i="1"/>
  <c r="V189" i="1"/>
  <c r="W189" i="1" s="1"/>
  <c r="U189" i="1"/>
  <c r="V32" i="1"/>
  <c r="W32" i="1" s="1"/>
  <c r="U32" i="1"/>
  <c r="U135" i="1"/>
  <c r="V184" i="1"/>
  <c r="W184" i="1" s="1"/>
  <c r="U184" i="1"/>
  <c r="V167" i="1"/>
  <c r="W167" i="1" s="1"/>
  <c r="U167" i="1"/>
  <c r="V187" i="1"/>
  <c r="W187" i="1" s="1"/>
  <c r="U187" i="1"/>
  <c r="V92" i="1"/>
  <c r="W92" i="1" s="1"/>
  <c r="U92" i="1"/>
  <c r="V63" i="1"/>
  <c r="W63" i="1" s="1"/>
  <c r="U63" i="1"/>
  <c r="V178" i="1"/>
  <c r="W178" i="1" s="1"/>
  <c r="U178" i="1"/>
  <c r="V160" i="1"/>
  <c r="W160" i="1" s="1"/>
  <c r="U160" i="1"/>
  <c r="V193" i="1"/>
  <c r="W193" i="1" s="1"/>
  <c r="U193" i="1"/>
  <c r="V202" i="1"/>
  <c r="W202" i="1" s="1"/>
  <c r="U202" i="1"/>
  <c r="U69" i="1"/>
  <c r="V14" i="1"/>
  <c r="W14" i="1" s="1"/>
  <c r="U14" i="1"/>
  <c r="V185" i="1"/>
  <c r="W185" i="1" s="1"/>
  <c r="U185" i="1"/>
  <c r="V137" i="1"/>
  <c r="W137" i="1" s="1"/>
  <c r="U137" i="1"/>
  <c r="V16" i="1"/>
  <c r="W16" i="1" s="1"/>
  <c r="U16" i="1"/>
  <c r="V42" i="1"/>
  <c r="W42" i="1" s="1"/>
  <c r="U42" i="1"/>
  <c r="V156" i="1"/>
  <c r="W156" i="1" s="1"/>
  <c r="U156" i="1"/>
  <c r="V48" i="1"/>
  <c r="W48" i="1" s="1"/>
  <c r="U48" i="1"/>
  <c r="V140" i="1"/>
  <c r="W140" i="1" s="1"/>
  <c r="U140" i="1"/>
  <c r="V112" i="1"/>
  <c r="W112" i="1" s="1"/>
  <c r="U112" i="1"/>
  <c r="V120" i="1"/>
  <c r="W120" i="1" s="1"/>
  <c r="U120" i="1"/>
  <c r="U172" i="1"/>
  <c r="U108" i="1"/>
  <c r="U58" i="1"/>
  <c r="V27" i="1"/>
  <c r="W27" i="1" s="1"/>
  <c r="U27" i="1"/>
  <c r="V149" i="1"/>
  <c r="W149" i="1" s="1"/>
  <c r="U149" i="1"/>
  <c r="V196" i="1"/>
  <c r="W196" i="1" s="1"/>
  <c r="U196" i="1"/>
  <c r="V53" i="1"/>
  <c r="W53" i="1" s="1"/>
  <c r="U53" i="1"/>
  <c r="V37" i="1"/>
  <c r="W37" i="1" s="1"/>
  <c r="U37" i="1"/>
  <c r="V122" i="1"/>
  <c r="W122" i="1" s="1"/>
  <c r="U122" i="1"/>
  <c r="U68" i="1"/>
  <c r="U206" i="1"/>
  <c r="V180" i="1"/>
  <c r="W180" i="1" s="1"/>
  <c r="U180" i="1"/>
  <c r="V45" i="1"/>
  <c r="W45" i="1" s="1"/>
  <c r="U45" i="1"/>
  <c r="V47" i="1"/>
  <c r="W47" i="1" s="1"/>
  <c r="U47" i="1"/>
  <c r="U28" i="1"/>
  <c r="U106" i="1"/>
  <c r="U162" i="1"/>
  <c r="Z145" i="1" l="1"/>
  <c r="AA145" i="1"/>
  <c r="AB145" i="1" s="1"/>
  <c r="Z58" i="1"/>
  <c r="AA58" i="1"/>
  <c r="AB58" i="1" s="1"/>
  <c r="AA68" i="1"/>
  <c r="AB68" i="1" s="1"/>
  <c r="Z68" i="1"/>
  <c r="AA111" i="1"/>
  <c r="AB111" i="1" s="1"/>
  <c r="Z111" i="1"/>
  <c r="Z114" i="1"/>
  <c r="AA114" i="1"/>
  <c r="AB114" i="1" s="1"/>
  <c r="AA39" i="1"/>
  <c r="AB39" i="1" s="1"/>
  <c r="Z39" i="1"/>
  <c r="Z201" i="1"/>
  <c r="AA201" i="1"/>
  <c r="AB201" i="1" s="1"/>
  <c r="AA206" i="1"/>
  <c r="AB206" i="1" s="1"/>
  <c r="Z206" i="1"/>
  <c r="Z80" i="1"/>
  <c r="AA80" i="1"/>
  <c r="AB80" i="1" s="1"/>
  <c r="Z79" i="1"/>
  <c r="AA79" i="1"/>
  <c r="AB79" i="1" s="1"/>
  <c r="Z17" i="1"/>
  <c r="AA17" i="1"/>
  <c r="AB17" i="1" s="1"/>
  <c r="Z166" i="1"/>
  <c r="AA166" i="1"/>
  <c r="AB166" i="1" s="1"/>
  <c r="Z126" i="1"/>
  <c r="AA126" i="1"/>
  <c r="AB126" i="1" s="1"/>
  <c r="Z162" i="1"/>
  <c r="AA162" i="1"/>
  <c r="AB162" i="1" s="1"/>
  <c r="AA88" i="1"/>
  <c r="AB88" i="1" s="1"/>
  <c r="Z88" i="1"/>
  <c r="AA157" i="1"/>
  <c r="AB157" i="1" s="1"/>
  <c r="Z157" i="1"/>
  <c r="Z19" i="1"/>
  <c r="AA19" i="1"/>
  <c r="AB19" i="1" s="1"/>
  <c r="Z77" i="1"/>
  <c r="AA77" i="1"/>
  <c r="AB77" i="1" s="1"/>
  <c r="Z135" i="1"/>
  <c r="AA135" i="1"/>
  <c r="AB135" i="1" s="1"/>
  <c r="Z72" i="1"/>
  <c r="AA72" i="1"/>
  <c r="AB72" i="1" s="1"/>
  <c r="Z57" i="1"/>
  <c r="AA57" i="1"/>
  <c r="AB57" i="1" s="1"/>
  <c r="Z188" i="1"/>
  <c r="AA188" i="1"/>
  <c r="AB188" i="1" s="1"/>
  <c r="AA15" i="1"/>
  <c r="AB15" i="1" s="1"/>
  <c r="Z15" i="1"/>
  <c r="Z3" i="1" s="1"/>
  <c r="AA176" i="1"/>
  <c r="AB176" i="1" s="1"/>
  <c r="Z176" i="1"/>
  <c r="AA208" i="1"/>
  <c r="AB208" i="1" s="1"/>
  <c r="Z208" i="1"/>
  <c r="AA172" i="1"/>
  <c r="AB172" i="1" s="1"/>
  <c r="Z172" i="1"/>
  <c r="AA203" i="1"/>
  <c r="AB203" i="1" s="1"/>
  <c r="Z203" i="1"/>
  <c r="AA69" i="1"/>
  <c r="AB69" i="1" s="1"/>
  <c r="Z69" i="1"/>
  <c r="AA102" i="1"/>
  <c r="AB102" i="1" s="1"/>
  <c r="Z102" i="1"/>
  <c r="AA191" i="1"/>
  <c r="AB191" i="1" s="1"/>
  <c r="Z191" i="1"/>
  <c r="Z41" i="1"/>
  <c r="AA41" i="1"/>
  <c r="AB41" i="1" s="1"/>
  <c r="AA153" i="1"/>
  <c r="AB153" i="1" s="1"/>
  <c r="Z153" i="1"/>
  <c r="AA30" i="1"/>
  <c r="AB30" i="1" s="1"/>
  <c r="Z30" i="1"/>
  <c r="AA138" i="1"/>
  <c r="AB138" i="1" s="1"/>
  <c r="Z138" i="1"/>
  <c r="Z90" i="1"/>
  <c r="AA90" i="1"/>
  <c r="AB90" i="1" s="1"/>
  <c r="AA133" i="1"/>
  <c r="AB133" i="1" s="1"/>
  <c r="Z133" i="1"/>
  <c r="Z143" i="1"/>
  <c r="AA143" i="1"/>
  <c r="AB143" i="1" s="1"/>
  <c r="AA60" i="1"/>
  <c r="AB60" i="1" s="1"/>
  <c r="Z60" i="1"/>
  <c r="Z65" i="1"/>
  <c r="AA65" i="1"/>
  <c r="AB65" i="1" s="1"/>
  <c r="AA28" i="1"/>
  <c r="AB28" i="1" s="1"/>
  <c r="Z28" i="1"/>
  <c r="AA131" i="1"/>
  <c r="AB131" i="1" s="1"/>
  <c r="Z131" i="1"/>
  <c r="Z108" i="1"/>
  <c r="AA108" i="1"/>
  <c r="AB108" i="1" s="1"/>
  <c r="Z161" i="1"/>
  <c r="AA161" i="1"/>
  <c r="AB161" i="1" s="1"/>
  <c r="Z64" i="1"/>
  <c r="AA64" i="1"/>
  <c r="AB64" i="1" s="1"/>
  <c r="AA49" i="1"/>
  <c r="AB49" i="1" s="1"/>
  <c r="Z49" i="1"/>
  <c r="Z165" i="1"/>
  <c r="AA165" i="1"/>
  <c r="AB165" i="1" s="1"/>
  <c r="Z127" i="1"/>
  <c r="AA127" i="1"/>
  <c r="AB127" i="1" s="1"/>
  <c r="Z144" i="1"/>
  <c r="AA144" i="1"/>
  <c r="AB144" i="1" s="1"/>
  <c r="AA174" i="1"/>
  <c r="AB174" i="1" s="1"/>
  <c r="Z174" i="1"/>
  <c r="Z106" i="1"/>
  <c r="AA106" i="1"/>
  <c r="AB106" i="1" s="1"/>
  <c r="AA134" i="1"/>
  <c r="AB134" i="1" s="1"/>
  <c r="Z134" i="1"/>
  <c r="AA74" i="1"/>
  <c r="AB74" i="1" s="1"/>
  <c r="Z74" i="1"/>
  <c r="Z95" i="1"/>
  <c r="AA95" i="1"/>
  <c r="AB95" i="1" s="1"/>
  <c r="U3" i="1"/>
</calcChain>
</file>

<file path=xl/sharedStrings.xml><?xml version="1.0" encoding="utf-8"?>
<sst xmlns="http://schemas.openxmlformats.org/spreadsheetml/2006/main" count="1064" uniqueCount="410">
  <si>
    <t>F100A</t>
  </si>
  <si>
    <t>F101A</t>
  </si>
  <si>
    <t>F116A</t>
  </si>
  <si>
    <t>F118A</t>
  </si>
  <si>
    <t>F119A</t>
  </si>
  <si>
    <t>F120A</t>
  </si>
  <si>
    <t>F122A</t>
  </si>
  <si>
    <t>F125A</t>
  </si>
  <si>
    <t>F12A</t>
  </si>
  <si>
    <t>F135A</t>
  </si>
  <si>
    <t>F143A</t>
  </si>
  <si>
    <t>F143B</t>
  </si>
  <si>
    <t>F143C</t>
  </si>
  <si>
    <t>F143D</t>
  </si>
  <si>
    <t>F143F</t>
  </si>
  <si>
    <t>F144B</t>
  </si>
  <si>
    <t>F146B</t>
  </si>
  <si>
    <t>F147C</t>
  </si>
  <si>
    <t>F147D</t>
  </si>
  <si>
    <t>F147F</t>
  </si>
  <si>
    <t>F148C</t>
  </si>
  <si>
    <t>F148D</t>
  </si>
  <si>
    <t>F148F</t>
  </si>
  <si>
    <t>F149F</t>
  </si>
  <si>
    <t>F167B</t>
  </si>
  <si>
    <t>F177F</t>
  </si>
  <si>
    <t>F178F</t>
  </si>
  <si>
    <t>F202C</t>
  </si>
  <si>
    <t>F203B</t>
  </si>
  <si>
    <t>F203C</t>
  </si>
  <si>
    <t>F250A</t>
  </si>
  <si>
    <t>F251A</t>
  </si>
  <si>
    <t>F254A</t>
  </si>
  <si>
    <t>F256A</t>
  </si>
  <si>
    <t>F25A</t>
  </si>
  <si>
    <t>F270A</t>
  </si>
  <si>
    <t>F272B</t>
  </si>
  <si>
    <t>F272C</t>
  </si>
  <si>
    <t>F272E</t>
  </si>
  <si>
    <t>F275A</t>
  </si>
  <si>
    <t>F276B</t>
  </si>
  <si>
    <t>F27A</t>
  </si>
  <si>
    <t>F2A</t>
  </si>
  <si>
    <t>F304A</t>
  </si>
  <si>
    <t>F304B</t>
  </si>
  <si>
    <t>F304C</t>
  </si>
  <si>
    <t>F304E</t>
  </si>
  <si>
    <t>F308A</t>
  </si>
  <si>
    <t>F309B</t>
  </si>
  <si>
    <t>F309C</t>
  </si>
  <si>
    <t>F311A</t>
  </si>
  <si>
    <t>F311B</t>
  </si>
  <si>
    <t>F312B</t>
  </si>
  <si>
    <t>F315A</t>
  </si>
  <si>
    <t>F3A</t>
  </si>
  <si>
    <t>F4A</t>
  </si>
  <si>
    <t>F521A</t>
  </si>
  <si>
    <t>F523A</t>
  </si>
  <si>
    <t>F561A</t>
  </si>
  <si>
    <t>F562A</t>
  </si>
  <si>
    <t>F563A</t>
  </si>
  <si>
    <t>F567A</t>
  </si>
  <si>
    <t>F568A</t>
  </si>
  <si>
    <t>F584A</t>
  </si>
  <si>
    <t>F584B</t>
  </si>
  <si>
    <t>F586F</t>
  </si>
  <si>
    <t>F589C</t>
  </si>
  <si>
    <t>F592F</t>
  </si>
  <si>
    <t>F593F</t>
  </si>
  <si>
    <t>F596A</t>
  </si>
  <si>
    <t>F596B</t>
  </si>
  <si>
    <t>F600B</t>
  </si>
  <si>
    <t>F600C</t>
  </si>
  <si>
    <t>F612A</t>
  </si>
  <si>
    <t>F612C</t>
  </si>
  <si>
    <t>F651E</t>
  </si>
  <si>
    <t>F680B</t>
  </si>
  <si>
    <t>F680C</t>
  </si>
  <si>
    <t>F680D</t>
  </si>
  <si>
    <t>F681C</t>
  </si>
  <si>
    <t>F681D</t>
  </si>
  <si>
    <t>F6A</t>
  </si>
  <si>
    <t>F745A</t>
  </si>
  <si>
    <t>F745B</t>
  </si>
  <si>
    <t>F996</t>
  </si>
  <si>
    <t>F997</t>
  </si>
  <si>
    <t>I119A</t>
  </si>
  <si>
    <t>I130A</t>
  </si>
  <si>
    <t>I149E</t>
  </si>
  <si>
    <t>I150C</t>
  </si>
  <si>
    <t>I150D</t>
  </si>
  <si>
    <t>I164C</t>
  </si>
  <si>
    <t>I165A</t>
  </si>
  <si>
    <t>I168A</t>
  </si>
  <si>
    <t>I171A</t>
  </si>
  <si>
    <t>I176A</t>
  </si>
  <si>
    <t>I177A</t>
  </si>
  <si>
    <t>I179C</t>
  </si>
  <si>
    <t>I192A</t>
  </si>
  <si>
    <t>I201A</t>
  </si>
  <si>
    <t>I201B</t>
  </si>
  <si>
    <t>I202A</t>
  </si>
  <si>
    <t>I202B</t>
  </si>
  <si>
    <t>I202D</t>
  </si>
  <si>
    <t>I213A</t>
  </si>
  <si>
    <t>I213B</t>
  </si>
  <si>
    <t>I229A</t>
  </si>
  <si>
    <t>I231A</t>
  </si>
  <si>
    <t>I232A</t>
  </si>
  <si>
    <t>I234B</t>
  </si>
  <si>
    <t>I234C</t>
  </si>
  <si>
    <t>I235A</t>
  </si>
  <si>
    <t>I248A</t>
  </si>
  <si>
    <t>I248B</t>
  </si>
  <si>
    <t>I270A</t>
  </si>
  <si>
    <t>I293B</t>
  </si>
  <si>
    <t>I309A</t>
  </si>
  <si>
    <t>I310A</t>
  </si>
  <si>
    <t>I312A</t>
  </si>
  <si>
    <t>I318A</t>
  </si>
  <si>
    <t>I327A</t>
  </si>
  <si>
    <t>I329A</t>
  </si>
  <si>
    <t>I329B</t>
  </si>
  <si>
    <t>I334A</t>
  </si>
  <si>
    <t>I354A</t>
  </si>
  <si>
    <t>I356A</t>
  </si>
  <si>
    <t>I362B</t>
  </si>
  <si>
    <t>I363A</t>
  </si>
  <si>
    <t>I365A</t>
  </si>
  <si>
    <t>I365B</t>
  </si>
  <si>
    <t>I370A</t>
  </si>
  <si>
    <t>I376A</t>
  </si>
  <si>
    <t>I380A</t>
  </si>
  <si>
    <t>I383A</t>
  </si>
  <si>
    <t>I383B</t>
  </si>
  <si>
    <t>I391A</t>
  </si>
  <si>
    <t>I394A</t>
  </si>
  <si>
    <t>I395A</t>
  </si>
  <si>
    <t>I400A</t>
  </si>
  <si>
    <t>I402B</t>
  </si>
  <si>
    <t>I405A</t>
  </si>
  <si>
    <t>I410A</t>
  </si>
  <si>
    <t>I411A</t>
  </si>
  <si>
    <t>I413A</t>
  </si>
  <si>
    <t>I422A</t>
  </si>
  <si>
    <t>I422D</t>
  </si>
  <si>
    <t>I424A</t>
  </si>
  <si>
    <t>I428A</t>
  </si>
  <si>
    <t>I438A</t>
  </si>
  <si>
    <t>I462D</t>
  </si>
  <si>
    <t>I463B</t>
  </si>
  <si>
    <t>I463E</t>
  </si>
  <si>
    <t>I466B</t>
  </si>
  <si>
    <t>I467A</t>
  </si>
  <si>
    <t>I468A</t>
  </si>
  <si>
    <t>I472A</t>
  </si>
  <si>
    <t>I475B</t>
  </si>
  <si>
    <t>I476A</t>
  </si>
  <si>
    <t>I479B</t>
  </si>
  <si>
    <t>I481C</t>
  </si>
  <si>
    <t>I483A</t>
  </si>
  <si>
    <t>I483B</t>
  </si>
  <si>
    <t>I499A</t>
  </si>
  <si>
    <t>I505A</t>
  </si>
  <si>
    <t>I517A</t>
  </si>
  <si>
    <t>I518A</t>
  </si>
  <si>
    <t>I520A</t>
  </si>
  <si>
    <t>I522A</t>
  </si>
  <si>
    <t>I527A</t>
  </si>
  <si>
    <t>I530A</t>
  </si>
  <si>
    <t>I531A</t>
  </si>
  <si>
    <t>I534A</t>
  </si>
  <si>
    <t>I535A</t>
  </si>
  <si>
    <t>I537A</t>
  </si>
  <si>
    <t>I541C</t>
  </si>
  <si>
    <t>I546A</t>
  </si>
  <si>
    <t>I547A</t>
  </si>
  <si>
    <t>I549A</t>
  </si>
  <si>
    <t>I553A</t>
  </si>
  <si>
    <t>I559A</t>
  </si>
  <si>
    <t>I568A</t>
  </si>
  <si>
    <t>I569C</t>
  </si>
  <si>
    <t>I594A</t>
  </si>
  <si>
    <t>I601A</t>
  </si>
  <si>
    <t>I625C</t>
  </si>
  <si>
    <t>I628A</t>
  </si>
  <si>
    <t>I644A</t>
  </si>
  <si>
    <t>I649A</t>
  </si>
  <si>
    <t>I650A</t>
  </si>
  <si>
    <t>I657B</t>
  </si>
  <si>
    <t>I663A</t>
  </si>
  <si>
    <t>I847A</t>
  </si>
  <si>
    <t>I901A</t>
  </si>
  <si>
    <t>I903A</t>
  </si>
  <si>
    <t>I904F</t>
  </si>
  <si>
    <t>I906F</t>
  </si>
  <si>
    <t>IGp</t>
  </si>
  <si>
    <t>IWa</t>
  </si>
  <si>
    <t>Soil Name</t>
  </si>
  <si>
    <t>Hamerly-Tonka complex, 0 to 3 percent slopes</t>
  </si>
  <si>
    <t>Hamerly-Wyard loams, 0 to 3 percent slopes</t>
  </si>
  <si>
    <t>Easby clay loam, 0 to 1 percent slopes</t>
  </si>
  <si>
    <t>Vallers loam, saline, 0 to 1 percent slopes</t>
  </si>
  <si>
    <t>Vallers-Hamerly loams, saline, 0 to 3 percent slopes</t>
  </si>
  <si>
    <t>Vallers, saline-Manfred complex, 0 to 1 percent slopes</t>
  </si>
  <si>
    <t>Svea-Cresbard loams, 0 to 3 percent slopes</t>
  </si>
  <si>
    <t>Cavour-Cresbard loams, 0 to 3 percent slopes</t>
  </si>
  <si>
    <t>Vallers, saline-Parnell complex, 0 to 1 percent slopes</t>
  </si>
  <si>
    <t>Hamerly-Cresbard loams, 0 to 3 percent slopes</t>
  </si>
  <si>
    <t>Barnes-Svea loams, 0 to 3 percent slopes</t>
  </si>
  <si>
    <t>Barnes-Svea loams, 3 to 6 percent slopes</t>
  </si>
  <si>
    <t>Barnes-Buse-Langhei loams, 6 to 9 percent slopes</t>
  </si>
  <si>
    <t>Barnes-Buse-Langhei loams, 9 to 15 percent slopes</t>
  </si>
  <si>
    <t>Buse-Barnes loams, 15 to 35 percent slopes</t>
  </si>
  <si>
    <t>Barnes-Buse loams, 3 to 6 percent slopes</t>
  </si>
  <si>
    <t>Barnes-Buse-Parnell complex, 0 to 6 percent slopes</t>
  </si>
  <si>
    <t>Buse-Barnes-Darnen loams, 3 to 9 percent slopes</t>
  </si>
  <si>
    <t>Buse-Barnes-Darnen loams, 6 to 15 percent slopes</t>
  </si>
  <si>
    <t>Buse-Barnes-Darnen loams, 9 to 35 percent slopes</t>
  </si>
  <si>
    <t>Buse-Barnes-La Prairie, occasionally flooded loams, 3 to 9 percent slopes</t>
  </si>
  <si>
    <t>Buse-Barnes-La Prairie, occasionally flooded loams, 6 to 15 percent slopes</t>
  </si>
  <si>
    <t>Buse-Barnes-La Prairie, occasionally flooded loams, 6 to 35 percent slopes</t>
  </si>
  <si>
    <t>Balaton-Wyard loams, 0 to 6 percent slopes</t>
  </si>
  <si>
    <t>Waukon loam, wooded, 6 to 9 percent slopes</t>
  </si>
  <si>
    <t>Waukon loam, 3 to 6 percent slopes</t>
  </si>
  <si>
    <t>Waukon loam, 6 to 9 percent slopes</t>
  </si>
  <si>
    <t>Divide loam, 0 to 2 percent slopes</t>
  </si>
  <si>
    <t>Divide loam, loamy substratum, 0 to 2 percent slopes</t>
  </si>
  <si>
    <t>Divide loam, shaly, 0 to 2 percent slopes</t>
  </si>
  <si>
    <t>Divide loam, shaly, loamy substratum, 0 to 2 percent slopes</t>
  </si>
  <si>
    <t>Marysland loam, 0 to 1 percent slopes</t>
  </si>
  <si>
    <t>Arvilla sandy loam, 0 to 2 percent slopes</t>
  </si>
  <si>
    <t>Arvilla-Sioux complex, 2 to 6 percent slopes</t>
  </si>
  <si>
    <t>Sioux-Arvilla-Renshaw complex, 6 to 9 percent slopes</t>
  </si>
  <si>
    <t>Sioux-Arvilla-Renshaw complex, 9 to 25 percent slopes</t>
  </si>
  <si>
    <t>Renshaw loam, 0 to 2 percent slopes</t>
  </si>
  <si>
    <t>Renshaw-Sioux complex, 2 to 6 percent slopes</t>
  </si>
  <si>
    <t>Marysland loam, shaly, 0 to 1 percent slopes</t>
  </si>
  <si>
    <t>Tonka silt loam, 0 to 1 percent slopes</t>
  </si>
  <si>
    <t>Binford-Coe complex, 0 to 2 percent slopes</t>
  </si>
  <si>
    <t>Binford-Coe complex, 2 to 6 percent slopes</t>
  </si>
  <si>
    <t>Coe-Binford complex, 6 to 9 percent slopes</t>
  </si>
  <si>
    <t>Coe-Binford sandy loams, 9 to 25 percent slopes</t>
  </si>
  <si>
    <t>Brantford loam, 0 to 2 percent slopes</t>
  </si>
  <si>
    <t>Brantford-Vang loams, 2 to 6 percent slopes</t>
  </si>
  <si>
    <t>Brantford-Vang loams, 6 to 9 percent slopes</t>
  </si>
  <si>
    <t>Walsh-Vang loams, 0 to 2 percent slopes</t>
  </si>
  <si>
    <t>Walsh-Vang loams, 2 to 6 percent slopes</t>
  </si>
  <si>
    <t>Brantford-Coe complex, 2 to 6 percent slopes</t>
  </si>
  <si>
    <t>Vang-Brantford loams, 0 to 2 percent slopes</t>
  </si>
  <si>
    <t>Parnell silty clay loam, 0 to 1 percent slopes</t>
  </si>
  <si>
    <t>Southam silty clay loam, 0 to 1 percent slopes</t>
  </si>
  <si>
    <t>Lowe loam, 0 to 1 percent slopes, occasionally flooded</t>
  </si>
  <si>
    <t>Lowe-Fluvaquents, channeled complex, 0 to 2 percent slopes, frequently flooded</t>
  </si>
  <si>
    <t>La Prairie, wooded-Fluvaquents, channeled complex, 0 to 2 percent slopes, frequently flooded</t>
  </si>
  <si>
    <t>La Prairie loam, 0 to 2 percent slopes, occasionally flooded</t>
  </si>
  <si>
    <t>La Prairie-Fluvaquents, channeled complex, 0 to 2 percent slopes, frequently flooded</t>
  </si>
  <si>
    <t>Fluvaquents, channeled-Fairdale complex, 0 to 2 percent slopes, frequently flooded</t>
  </si>
  <si>
    <t>Fairdale loam, 0 to 2 percent slopes, occasionally flooded</t>
  </si>
  <si>
    <t>Fairdale loam, wooded, 0 to 2 percent slopes, occasionally flooded</t>
  </si>
  <si>
    <t>Edgeley loam, 0 to 2 percent slopes</t>
  </si>
  <si>
    <t>Edgeley loam, 2 to 6 percent slopes</t>
  </si>
  <si>
    <t>Edgeley-Kloten-Buse loams, 9 to 35 percent slopes</t>
  </si>
  <si>
    <t>Edgeley-Kloten loams, 6 to 9 percent slopes</t>
  </si>
  <si>
    <t>Kloten-Walsh-Edgeley loams, 6 to 35 percent slopes</t>
  </si>
  <si>
    <t>Kloten-Walsh-Edgeley loams, wooded, 6 to 35 percent slopes</t>
  </si>
  <si>
    <t>Darnen loam, 0 to 2 percent slopes</t>
  </si>
  <si>
    <t>Darnen loam, 2 to 6 percent slopes</t>
  </si>
  <si>
    <t>Walsh loam, 2 to 6 percent slopes</t>
  </si>
  <si>
    <t>Walsh loam, 6 to 9 percent slopes</t>
  </si>
  <si>
    <t>Barnes-Svea loams, 0 to 3 percent slopes, very stony</t>
  </si>
  <si>
    <t>Barnes-Buse loams, 3 to 9 percent slopes, very stony</t>
  </si>
  <si>
    <t>Udarents loamy, earthen dam, 1 to 75 percent slopes</t>
  </si>
  <si>
    <t>Udarents loamy, abandoned gravel pits, 0 to 25 percent slopes</t>
  </si>
  <si>
    <t>Barnes-Sioux complex, 1 to 6 percent slopes</t>
  </si>
  <si>
    <t>Barnes-Sioux complex, 3 to 9 percent slopes</t>
  </si>
  <si>
    <t>Barnes-Sioux complex, 6 to 15 percent slopes</t>
  </si>
  <si>
    <t>Barnes-Coe complex, 3 to 9 percent slopes</t>
  </si>
  <si>
    <t>Barnes-Coe complex, 6 to 15 percent slopes</t>
  </si>
  <si>
    <t>Vallers loam, 0 to 1 percent slopes</t>
  </si>
  <si>
    <t>Lankin loam, 0 to 2 percent slopes</t>
  </si>
  <si>
    <t>Water</t>
  </si>
  <si>
    <t>Water, intermittent</t>
  </si>
  <si>
    <t>Water, miscellaneous</t>
  </si>
  <si>
    <t>Bearden silty clay loam, 0 to 2 percent slopes</t>
  </si>
  <si>
    <t>Hegne-Fargo silty clays, 0 to 1 percent slopes</t>
  </si>
  <si>
    <t>Cashel-Fluvaquents, channeled complex, 0 to 25 percent slopes, frequently flooded</t>
  </si>
  <si>
    <t>Zell, fine-silty-LaDelle silt loams, 1 to 9 percent slopes</t>
  </si>
  <si>
    <t>Zell, fine-silty-LaDelle silt loams, 1 to 15 percent slopes</t>
  </si>
  <si>
    <t>Zell-Gardena silt loams, 6 to 9 percent slopes</t>
  </si>
  <si>
    <t>Bearden-Perella silty clays, 0 to 2 percent slopes</t>
  </si>
  <si>
    <t>Parnell silt loam, 0 to 1 percent slopes</t>
  </si>
  <si>
    <t>Rockwell fine sandy loam, 0 to 1 percent slopes</t>
  </si>
  <si>
    <t>Ojata silty clay loam, 0 to 1 percent slopes</t>
  </si>
  <si>
    <t>Ludden silty clay, 0 to 1 percent slopes, occasionally flooded</t>
  </si>
  <si>
    <t>Great Bend silty clay loam, 6 to 9 percent slopes</t>
  </si>
  <si>
    <t>Bearden silt loam, silty substratum, 0 to 2 percent slopes</t>
  </si>
  <si>
    <t>Glyndon silt loam, 0 to 2 percent slopes</t>
  </si>
  <si>
    <t>Glyndon silt loam, dry, 2 to 6 percent slopes</t>
  </si>
  <si>
    <t>Gardena silt loam, 0 to 2 percent slopes</t>
  </si>
  <si>
    <t>Gardena-Eckman silt loams, 2 to 6 percent slopes</t>
  </si>
  <si>
    <t>Zell-Eckman silt loams, 9 to 15 percent slopes</t>
  </si>
  <si>
    <t>Embden fine sandy loam, 0 to 2 percent slopes</t>
  </si>
  <si>
    <t>Embden fine sandy loam, 2 to 6 percent slopes</t>
  </si>
  <si>
    <t>Fargo silty clay, 0 to 1 percent slopes</t>
  </si>
  <si>
    <t>Dovray silty clay, 0 to 1 percent slopes</t>
  </si>
  <si>
    <t>Grano silty clay, 0 to 1 percent slopes</t>
  </si>
  <si>
    <t>Nutley-Fargo, dry, silty clays, 2 to 6 percent slopes</t>
  </si>
  <si>
    <t>Nutley silty clay, 6 to 9 percent slopes</t>
  </si>
  <si>
    <t>Fargo silty clay, depressional, 0 to 1 percent slopes</t>
  </si>
  <si>
    <t>Wahpeton silty clay, 0 to 2 percent slopes, occasionally flooded</t>
  </si>
  <si>
    <t>Wahpeton silty clay, 2 to 6 percent slopes, occasionally flooded</t>
  </si>
  <si>
    <t>Foldahl fine sandy loam, 0 to 2 percent slopes</t>
  </si>
  <si>
    <t>Cashel silty clay, 0 to 6 percent slopes, occasionally flooded</t>
  </si>
  <si>
    <t>Arveson loam, 0 to 1 percent slopes</t>
  </si>
  <si>
    <t>Arveson fine sandy loam, 0 to 1 percent slopes</t>
  </si>
  <si>
    <t>Wyndmere fine sandy loam, 0 to 2 percent slopes</t>
  </si>
  <si>
    <t>Borup silt loam, 0 to 1 percent slopes</t>
  </si>
  <si>
    <t>Svea-Barnes loams, 0 to 3 percent slopes</t>
  </si>
  <si>
    <t>Fairdale silt loam, 0 to 2 percent slopes, occasionally flooded</t>
  </si>
  <si>
    <t>Fairdale silt loam, 2 to 6 percent slopes, occasionally flooded</t>
  </si>
  <si>
    <t>Hegne silty clay, moderately saline, 0 to 1 percent slopes</t>
  </si>
  <si>
    <t>Garborg-Ulen fine sandy loams, 0 to 2 percent slopes</t>
  </si>
  <si>
    <t>Ulen fine sandy loam, 0 to 2 percent slopes</t>
  </si>
  <si>
    <t>Maddock-Hecla loamy fine sands, 2 to 6 percent slopes</t>
  </si>
  <si>
    <t>Hecla-Garborg loamy fine sands, 0 to 2 percent slopes</t>
  </si>
  <si>
    <t>Arvilla sandy loam, 0 to 6 percent slopes</t>
  </si>
  <si>
    <t>Rauville silty clay loam, 0 to 1 percent slopes, frequently flooded</t>
  </si>
  <si>
    <t>Colvin silty clay loam, 0 to 1 percent slopes</t>
  </si>
  <si>
    <t>Ryan-Ludden, strongly saline silty clays, 0 to 1 percent slopes, frequently flooded</t>
  </si>
  <si>
    <t>Overly silty clay loam, 0 to 2 percent slopes</t>
  </si>
  <si>
    <t>Overly silty clay loam, 2 to 6 percent slopes</t>
  </si>
  <si>
    <t>Antler clay loam, 0 to 2 percent slopes, very stony</t>
  </si>
  <si>
    <t>Lamoure silt loam, 0 to 1 percent slopes, occasionally flooded</t>
  </si>
  <si>
    <t>Lamoure silty clay loam, saline, 0 to 1 percent slopes, occasionally flooded</t>
  </si>
  <si>
    <t>Gilby loam, 0 to 2 percent slopes</t>
  </si>
  <si>
    <t>Antler clay loam, 0 to 2 percent slopes</t>
  </si>
  <si>
    <t>La Prairie silt loam, 0 to 2 percent slopes, occasionally flooded</t>
  </si>
  <si>
    <t>Winger loam, 0 to 1 percent slopes</t>
  </si>
  <si>
    <t>Sioux loam, 2 to 15 percent slopes</t>
  </si>
  <si>
    <t>Embden loam, 0 to 2 percent slopes</t>
  </si>
  <si>
    <t>Garborg-Ulen loamy sands, 0 to 2 percent slopes</t>
  </si>
  <si>
    <t>Sioux-Renshaw complex, 2 to 6 percent slopes</t>
  </si>
  <si>
    <t>Sioux-Renshaw complex, 9 to 25 percent slopes</t>
  </si>
  <si>
    <t>Renshaw loam, 2 to 6 percent slopes</t>
  </si>
  <si>
    <t>Bearden silt loam, 0 to 2 percent slopes</t>
  </si>
  <si>
    <t>Perella silty clay loam, 0 to 1 percent slopes</t>
  </si>
  <si>
    <t>Sinai silty clay, levees, 0 to 6 percent slopes</t>
  </si>
  <si>
    <t>Glyndon silt loam, moderately saline, 0 to 2 percent slopes</t>
  </si>
  <si>
    <t>Fairdale-Fluvaquents, channeled complex, 0 to 6 percent slopes, frequently flooded</t>
  </si>
  <si>
    <t>Maddock fine sandy loam, 6 to 9 percent slopes</t>
  </si>
  <si>
    <t>Walsh loam, sandy substratum, 0 to 2 percent slopes</t>
  </si>
  <si>
    <t>Walsh silt loam, 0 to 2 percent slopes</t>
  </si>
  <si>
    <t>Walsh clay loam, 0 to 2 percent slopes</t>
  </si>
  <si>
    <t>Overly silt loam, 0 to 2 percent slopes</t>
  </si>
  <si>
    <t>Bearden silty clay loam, levees and splays, 0 to 2 percent slopes</t>
  </si>
  <si>
    <t>Moritz silty clay loam, gravelly substratum, 0 to 2 percent slopes, occasionally flooded</t>
  </si>
  <si>
    <t>Bearden silty clay, 0 to 2 percent slopes</t>
  </si>
  <si>
    <t>Colvin silty clay loam, very poorly drained, 0 to 1 percent slopes</t>
  </si>
  <si>
    <t>Overly silty clay loam, 0 to 1 percent slopes, fans</t>
  </si>
  <si>
    <t>Overly silty clay, 0 to 2 percent slopes</t>
  </si>
  <si>
    <t>Overly silty clay, 0 to 1 percent slopes, fans</t>
  </si>
  <si>
    <t>Barnes-Svea loams, 3 to 9 percent slopes, very stony</t>
  </si>
  <si>
    <t>Manfred silty clay loam, 0 to 1 percent slopes</t>
  </si>
  <si>
    <t>Colvin silt loam, 0 to 1 percent slopes</t>
  </si>
  <si>
    <t>Vallers-Hamerly loams, 0 to 3 percent slopes</t>
  </si>
  <si>
    <t>Vallers-Hamerly loams, 0 to 3 percent slopes,very stony</t>
  </si>
  <si>
    <t>La Prairie silty clay loam, 0 to 2 percent slopes, occasionally flooded</t>
  </si>
  <si>
    <t>Lankin-Gilby loams, 0 to 2 percent slopes, stony</t>
  </si>
  <si>
    <t>Serden-Aylmer loamy sands, 0 to 9 percent slopes</t>
  </si>
  <si>
    <t>Gardena very fine sandy loam, 0 to 2 percent slopes</t>
  </si>
  <si>
    <t>LaDelle silt loam, 0 to 2 percent slopes, occasionally flooded</t>
  </si>
  <si>
    <t>Bearden silty clay loam, moderately saline, 0 to 2 percent slopes</t>
  </si>
  <si>
    <t>Zell, fine-silty-LaDelle silty clay loams, 1 to 9 percent slopes</t>
  </si>
  <si>
    <t>Bearden-Overly silty clay loams, 0 to 2 percent slopes</t>
  </si>
  <si>
    <t>Grano silty clay, plane, 0 to 1 percent slopes</t>
  </si>
  <si>
    <t>Grano-Hegne silty clays, 0 to 1 percent slopes</t>
  </si>
  <si>
    <t>Ryan-Hegne, strongly saline silty clays, 0 to 1 percent slopes</t>
  </si>
  <si>
    <t>Hecla fine sandy loam, 2 to 6 percent slopes</t>
  </si>
  <si>
    <t>Gilby loam, 0 to 2 percent slopes, very stony</t>
  </si>
  <si>
    <t>Glyndon loamy very fine sand, 0 to 2 percent slopes</t>
  </si>
  <si>
    <t>Urban Land-Aquerts complex, 0 to 2 percent slopes</t>
  </si>
  <si>
    <t>Urban Land, silty, 0 to 2 percent slopes</t>
  </si>
  <si>
    <t>Urban Land-Aquolls complex, 0 to 2 percent slopes</t>
  </si>
  <si>
    <t>Dumps, Sanitary Landfill-Udorthents complex, 0 to 60 percent slopes</t>
  </si>
  <si>
    <t>Orthents-Aquents-Urban Land, highway complex, 0 to 35 percent slopes</t>
  </si>
  <si>
    <t>Pits, gravel and sand</t>
  </si>
  <si>
    <t>Miscellaneous water</t>
  </si>
  <si>
    <t>F560A</t>
  </si>
  <si>
    <t>F641F</t>
  </si>
  <si>
    <t>F998</t>
  </si>
  <si>
    <t>I581A</t>
  </si>
  <si>
    <t>I902A</t>
  </si>
  <si>
    <t>IM-W</t>
  </si>
  <si>
    <t>Soil Code</t>
  </si>
  <si>
    <t>Total Value</t>
  </si>
  <si>
    <t>Productive Acres</t>
  </si>
  <si>
    <t>PI</t>
  </si>
  <si>
    <t>Check</t>
  </si>
  <si>
    <t>Change</t>
  </si>
  <si>
    <t>Percent</t>
  </si>
  <si>
    <t>F117A</t>
  </si>
  <si>
    <t>Hamerly loam, saline, 0 to 3 percent slopes</t>
  </si>
  <si>
    <t>Barnes-Brantford, loamy substration loams 3 to 6 percent slopes</t>
  </si>
  <si>
    <t>Final</t>
  </si>
  <si>
    <t>2020 Preliminary Soil Valuation Schedule</t>
  </si>
  <si>
    <t>Preliminary</t>
  </si>
  <si>
    <t>Value/Ac</t>
  </si>
  <si>
    <t>2021 &amp; 2022 Final Soil Valuation Schedule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</si>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</sst>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/>
      <bottom/>
      <diagonal/>
    </border>
  </borders>
  <cellStyleXfs count="1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  <xf numFmtId="0" fontId="5" fillId="4" borderId="0"/>
  </cellStyleXfs>
  <cellXfs count="5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4" borderId="4" xfId="0" applyFont="1" applyFill="1" applyBorder="1" applyAlignment="1" applyProtection="1">
      <alignment vertical="center" wrapText="1"/>
    </xf>
    <xf numFmtId="0" fontId="4" fillId="5" borderId="0" xfId="0" applyFont="1" applyFill="1" applyAlignment="1">
      <alignment horizontal="center"/>
    </xf>
    <xf numFmtId="0" fontId="3" fillId="4" borderId="5" xfId="0" applyFont="1" applyFill="1" applyBorder="1" applyAlignment="1" applyProtection="1">
      <alignment horizontal="right" vertical="center" wrapText="1"/>
    </xf>
    <xf numFmtId="0" fontId="2" fillId="4" borderId="6" xfId="0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wrapText="1"/>
    </xf>
    <xf numFmtId="0" fontId="0" fillId="4" borderId="0" xfId="0" applyFill="1" applyBorder="1" applyAlignment="1">
      <alignment horizontal="center"/>
    </xf>
    <xf numFmtId="0" fontId="0" fillId="0" borderId="0" xfId="0" applyBorder="1"/>
    <xf numFmtId="164" fontId="0" fillId="4" borderId="0" xfId="0" applyNumberFormat="1" applyFill="1" applyBorder="1" applyAlignment="1">
      <alignment horizontal="center"/>
    </xf>
    <xf numFmtId="165" fontId="0" fillId="0" borderId="0" xfId="2" applyNumberFormat="1" applyFont="1"/>
    <xf numFmtId="0" fontId="0" fillId="0" borderId="0" xfId="0" applyNumberFormat="1"/>
    <xf numFmtId="8" fontId="0" fillId="0" borderId="0" xfId="0" applyNumberFormat="1"/>
    <xf numFmtId="0" fontId="4" fillId="0" borderId="0" xfId="0" applyFont="1"/>
    <xf numFmtId="0" fontId="6" fillId="5" borderId="0" xfId="0" applyFont="1" applyFill="1" applyAlignment="1">
      <alignment horizontal="center"/>
    </xf>
    <xf numFmtId="10" fontId="0" fillId="0" borderId="0" xfId="2" applyNumberFormat="1" applyFont="1"/>
    <xf numFmtId="7" fontId="0" fillId="0" borderId="0" xfId="1" applyNumberFormat="1" applyFont="1"/>
    <xf numFmtId="0" fontId="4" fillId="5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3" borderId="3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Border="1"/>
    <xf numFmtId="164" fontId="0" fillId="6" borderId="0" xfId="0" applyNumberFormat="1" applyFill="1"/>
    <xf numFmtId="164" fontId="0" fillId="0" borderId="0" xfId="0" applyNumberFormat="1" applyFill="1"/>
    <xf numFmtId="0" fontId="5" fillId="4" borderId="0" xfId="4"/>
    <xf numFmtId="164" fontId="5" fillId="4" borderId="0" xfId="4" applyNumberFormat="1"/>
    <xf numFmtId="0" fontId="5" fillId="4" borderId="0" xfId="5"/>
    <xf numFmtId="164" fontId="5" fillId="4" borderId="0" xfId="5" applyNumberFormat="1"/>
    <xf numFmtId="0" fontId="5" fillId="4" borderId="0" xfId="7"/>
    <xf numFmtId="164" fontId="5" fillId="4" borderId="0" xfId="7" applyNumberFormat="1"/>
    <xf numFmtId="0" fontId="5" fillId="4" borderId="0" xfId="8"/>
    <xf numFmtId="164" fontId="5" fillId="4" borderId="0" xfId="8" applyNumberFormat="1"/>
    <xf numFmtId="0" fontId="5" fillId="4" borderId="0" xfId="9"/>
    <xf numFmtId="164" fontId="5" fillId="4" borderId="0" xfId="9" applyNumberFormat="1"/>
    <xf numFmtId="0" fontId="5" fillId="4" borderId="0" xfId="10"/>
    <xf numFmtId="164" fontId="5" fillId="4" borderId="0" xfId="10" applyNumberFormat="1"/>
    <xf numFmtId="0" fontId="5" fillId="4" borderId="0" xfId="11"/>
    <xf numFmtId="164" fontId="5" fillId="4" borderId="0" xfId="11" applyNumberFormat="1"/>
    <xf numFmtId="0" fontId="5" fillId="4" borderId="0" xfId="12"/>
    <xf numFmtId="164" fontId="5" fillId="4" borderId="0" xfId="12" applyNumberFormat="1"/>
    <xf numFmtId="0" fontId="5" fillId="4" borderId="0" xfId="13"/>
    <xf numFmtId="164" fontId="5" fillId="4" borderId="0" xfId="13" applyNumberFormat="1"/>
    <xf numFmtId="0" fontId="5" fillId="4" borderId="0" xfId="14"/>
    <xf numFmtId="164" fontId="5" fillId="4" borderId="0" xfId="14" applyNumberFormat="1"/>
    <xf numFmtId="0" fontId="5" fillId="4" borderId="0" xfId="15"/>
    <xf numFmtId="164" fontId="5" fillId="4" borderId="0" xfId="15" applyNumberFormat="1"/>
    <xf numFmtId="4" fontId="0" fillId="0" borderId="0" xfId="0" applyNumberFormat="1" applyFill="1"/>
    <xf numFmtId="16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</cellXfs>
  <cellStyles count="16">
    <cellStyle name="Currency" xfId="1" builtinId="4"/>
    <cellStyle name="Normal" xfId="0" builtinId="0"/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13" xfId="14" xr:uid="{00000000-0005-0000-0000-000005000000}"/>
    <cellStyle name="Normal 14" xfId="15" xr:uid="{00000000-0005-0000-0000-000006000000}"/>
    <cellStyle name="Normal 2" xfId="3" xr:uid="{00000000-0005-0000-0000-000007000000}"/>
    <cellStyle name="Normal 3" xfId="4" xr:uid="{00000000-0005-0000-0000-000008000000}"/>
    <cellStyle name="Normal 4" xfId="5" xr:uid="{00000000-0005-0000-0000-000009000000}"/>
    <cellStyle name="Normal 5" xfId="6" xr:uid="{00000000-0005-0000-0000-00000A000000}"/>
    <cellStyle name="Normal 6" xfId="7" xr:uid="{00000000-0005-0000-0000-00000B000000}"/>
    <cellStyle name="Normal 7" xfId="8" xr:uid="{00000000-0005-0000-0000-00000C000000}"/>
    <cellStyle name="Normal 8" xfId="9" xr:uid="{00000000-0005-0000-0000-00000D000000}"/>
    <cellStyle name="Normal 9" xfId="10" xr:uid="{00000000-0005-0000-0000-00000E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2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3" sqref="E3"/>
    </sheetView>
  </sheetViews>
  <sheetFormatPr defaultRowHeight="15" x14ac:dyDescent="0.25"/>
  <cols>
    <col min="1" max="1" width="11.5703125" customWidth="1"/>
    <col min="2" max="2" width="17" style="5" hidden="1" customWidth="1"/>
    <col min="3" max="3" width="19.42578125" hidden="1" customWidth="1"/>
    <col min="4" max="4" width="13.42578125" hidden="1" customWidth="1"/>
    <col min="5" max="5" width="40.28515625" customWidth="1"/>
    <col min="6" max="6" width="9.140625" hidden="1" customWidth="1"/>
    <col min="7" max="7" width="10.140625" hidden="1" customWidth="1"/>
    <col min="8" max="8" width="16.140625" hidden="1" customWidth="1"/>
    <col min="9" max="9" width="9.140625" hidden="1" customWidth="1"/>
    <col min="10" max="10" width="11.85546875" hidden="1" customWidth="1"/>
    <col min="11" max="13" width="9.140625" hidden="1" customWidth="1"/>
    <col min="14" max="14" width="11.140625" hidden="1" customWidth="1"/>
    <col min="15" max="15" width="12.140625" hidden="1" customWidth="1"/>
    <col min="16" max="17" width="9.140625" hidden="1" customWidth="1"/>
    <col min="18" max="18" width="18.42578125" hidden="1" customWidth="1"/>
    <col min="19" max="19" width="8.28515625" hidden="1" customWidth="1"/>
    <col min="20" max="20" width="11.7109375" hidden="1" customWidth="1"/>
    <col min="21" max="21" width="17.5703125" hidden="1" customWidth="1"/>
    <col min="22" max="23" width="9.140625" hidden="1" customWidth="1"/>
    <col min="24" max="24" width="11" customWidth="1"/>
    <col min="25" max="25" width="12" customWidth="1"/>
    <col min="26" max="26" width="17.28515625" hidden="1" customWidth="1"/>
    <col min="27" max="28" width="0" hidden="1" customWidth="1"/>
  </cols>
  <sheetData>
    <row r="1" spans="1:28" ht="23.25" x14ac:dyDescent="0.35">
      <c r="E1" s="24" t="s">
        <v>408</v>
      </c>
    </row>
    <row r="3" spans="1:28" x14ac:dyDescent="0.25">
      <c r="B3" s="28">
        <f>SUM(B7:B211)</f>
        <v>719994326</v>
      </c>
      <c r="C3" s="52">
        <f>SUM(C7:C211)</f>
        <v>643344.9499999996</v>
      </c>
      <c r="H3" s="28">
        <f>SUM(H7:H211)</f>
        <v>719994326</v>
      </c>
      <c r="L3">
        <f>SUM(L7:L211)</f>
        <v>377571.2169334158</v>
      </c>
      <c r="M3" s="5">
        <f>B3/L3</f>
        <v>1906.9099913062762</v>
      </c>
      <c r="N3" s="17">
        <f>SUM(N7:N211)</f>
        <v>376289.79716914013</v>
      </c>
      <c r="O3" s="5">
        <f>ROUND(B3/N3,2)</f>
        <v>1913.4</v>
      </c>
      <c r="R3" s="22">
        <f>SUM(R7:R211)</f>
        <v>719992872</v>
      </c>
      <c r="S3" s="22"/>
      <c r="U3" s="5">
        <f>SUM(U7:U211)</f>
        <v>734391871</v>
      </c>
      <c r="Z3" s="5">
        <f>SUM(Z7:Z211)</f>
        <v>749079396</v>
      </c>
    </row>
    <row r="4" spans="1:28" x14ac:dyDescent="0.25">
      <c r="B4" s="29"/>
      <c r="H4" s="28"/>
      <c r="J4" s="9" t="s">
        <v>406</v>
      </c>
      <c r="M4" s="5"/>
      <c r="N4" s="17"/>
      <c r="O4" s="9" t="s">
        <v>406</v>
      </c>
      <c r="R4" s="22"/>
      <c r="S4" s="9" t="s">
        <v>404</v>
      </c>
      <c r="T4" s="9" t="s">
        <v>404</v>
      </c>
      <c r="U4" s="5"/>
    </row>
    <row r="5" spans="1:28" x14ac:dyDescent="0.25">
      <c r="F5" s="9">
        <v>2019</v>
      </c>
      <c r="G5" s="9">
        <v>2019</v>
      </c>
      <c r="J5" s="9">
        <v>2020</v>
      </c>
      <c r="M5" s="5"/>
      <c r="N5" s="17"/>
      <c r="O5" s="9">
        <v>2020</v>
      </c>
      <c r="P5" s="19"/>
      <c r="Q5" s="9" t="s">
        <v>400</v>
      </c>
      <c r="R5" s="19"/>
      <c r="S5" s="9">
        <v>2020</v>
      </c>
      <c r="T5" s="9">
        <v>2020</v>
      </c>
      <c r="V5" s="19"/>
      <c r="W5" s="9" t="s">
        <v>400</v>
      </c>
      <c r="X5" s="9" t="s">
        <v>409</v>
      </c>
      <c r="Y5" s="9" t="s">
        <v>409</v>
      </c>
      <c r="AA5" s="19"/>
      <c r="AB5" s="9" t="s">
        <v>400</v>
      </c>
    </row>
    <row r="6" spans="1:28" x14ac:dyDescent="0.25">
      <c r="A6" s="1" t="s">
        <v>394</v>
      </c>
      <c r="B6" s="3" t="s">
        <v>395</v>
      </c>
      <c r="C6" s="1" t="s">
        <v>396</v>
      </c>
      <c r="D6" s="9" t="s">
        <v>394</v>
      </c>
      <c r="E6" s="9" t="s">
        <v>198</v>
      </c>
      <c r="F6" s="9" t="s">
        <v>397</v>
      </c>
      <c r="G6" s="9" t="s">
        <v>407</v>
      </c>
      <c r="H6" s="9" t="s">
        <v>398</v>
      </c>
      <c r="J6" s="23" t="s">
        <v>397</v>
      </c>
      <c r="O6" s="9" t="s">
        <v>407</v>
      </c>
      <c r="P6" s="9" t="s">
        <v>399</v>
      </c>
      <c r="Q6" s="9" t="s">
        <v>399</v>
      </c>
      <c r="R6" s="20" t="s">
        <v>398</v>
      </c>
      <c r="S6" s="23" t="s">
        <v>397</v>
      </c>
      <c r="T6" s="9" t="s">
        <v>407</v>
      </c>
      <c r="U6" s="20" t="s">
        <v>398</v>
      </c>
      <c r="V6" s="9" t="s">
        <v>399</v>
      </c>
      <c r="W6" s="9" t="s">
        <v>399</v>
      </c>
      <c r="X6" s="23" t="s">
        <v>397</v>
      </c>
      <c r="Y6" s="9" t="s">
        <v>407</v>
      </c>
      <c r="Z6" s="20" t="s">
        <v>398</v>
      </c>
      <c r="AA6" s="9" t="s">
        <v>399</v>
      </c>
      <c r="AB6" s="9" t="s">
        <v>399</v>
      </c>
    </row>
    <row r="7" spans="1:28" ht="15" customHeight="1" x14ac:dyDescent="0.25">
      <c r="A7" s="2" t="s">
        <v>0</v>
      </c>
      <c r="B7" s="31">
        <v>1184460</v>
      </c>
      <c r="C7" s="30">
        <v>1855.56</v>
      </c>
      <c r="D7" s="6" t="s">
        <v>0</v>
      </c>
      <c r="E7" s="12" t="s">
        <v>199</v>
      </c>
      <c r="F7" s="6">
        <v>47</v>
      </c>
      <c r="G7" s="7">
        <v>638.33000000000004</v>
      </c>
      <c r="H7" s="7">
        <f t="shared" ref="H7:H70" si="0">ROUND(C7*G7,0)</f>
        <v>1184460</v>
      </c>
      <c r="I7">
        <f t="shared" ref="I7:I70" si="1">G7/MAX($G$7:$G$211)</f>
        <v>0.33474574049116113</v>
      </c>
      <c r="J7" s="6">
        <f t="shared" ref="J7:J70" si="2">ROUND(F7*K7,0)</f>
        <v>47</v>
      </c>
      <c r="K7" s="6">
        <v>1</v>
      </c>
      <c r="L7">
        <f t="shared" ref="L7:L70" si="3">C7*I7</f>
        <v>621.14080622577887</v>
      </c>
      <c r="M7">
        <f>INDEX(Sheet1!B$2:B$96,MATCH(Query2aGONLY!J7,Sheet1!A$2:A$96,0))</f>
        <v>0.33474574049116113</v>
      </c>
      <c r="N7">
        <f t="shared" ref="N7:N70" si="4">M7*C7</f>
        <v>621.14080622577887</v>
      </c>
      <c r="O7" s="53">
        <f t="shared" ref="O7:O38" si="5">ROUND(O$3*M7,2)</f>
        <v>640.5</v>
      </c>
      <c r="P7" s="54">
        <f t="shared" ref="P7:P70" si="6">O7-G7</f>
        <v>2.1699999999999591</v>
      </c>
      <c r="Q7" s="55">
        <f t="shared" ref="Q7:Q70" si="7">P7/G7</f>
        <v>3.39949555872348E-3</v>
      </c>
      <c r="R7" s="5">
        <f>ROUND(O7*C7,0)</f>
        <v>1188486</v>
      </c>
      <c r="S7" s="26">
        <f>J7</f>
        <v>47</v>
      </c>
      <c r="T7" s="5">
        <f>ROUND(O7*1.02,2)</f>
        <v>653.30999999999995</v>
      </c>
      <c r="U7" s="5">
        <f>ROUND(T7*C7,0)</f>
        <v>1212256</v>
      </c>
      <c r="V7" s="54">
        <f>T7-G7</f>
        <v>14.979999999999905</v>
      </c>
      <c r="W7" s="56">
        <f>V7/G7</f>
        <v>2.3467485469897863E-2</v>
      </c>
      <c r="X7" s="58">
        <f>S7</f>
        <v>47</v>
      </c>
      <c r="Y7" s="5">
        <f>ROUND(T7*1.02,2)</f>
        <v>666.38</v>
      </c>
      <c r="Z7" s="5">
        <f>ROUND(Y7*C7,0)</f>
        <v>1236508</v>
      </c>
      <c r="AA7" s="53">
        <f>Y7-T7</f>
        <v>13.07000000000005</v>
      </c>
      <c r="AB7" s="56">
        <f>AA7/T7</f>
        <v>2.0005816534264056E-2</v>
      </c>
    </row>
    <row r="8" spans="1:28" ht="15" customHeight="1" x14ac:dyDescent="0.25">
      <c r="A8" s="2" t="s">
        <v>1</v>
      </c>
      <c r="B8" s="31">
        <v>16840155</v>
      </c>
      <c r="C8" s="30">
        <v>21321.24</v>
      </c>
      <c r="D8" s="6" t="s">
        <v>1</v>
      </c>
      <c r="E8" s="12" t="s">
        <v>200</v>
      </c>
      <c r="F8" s="6">
        <v>58</v>
      </c>
      <c r="G8" s="7">
        <v>789.83</v>
      </c>
      <c r="H8" s="7">
        <f t="shared" si="0"/>
        <v>16840155</v>
      </c>
      <c r="I8">
        <f t="shared" si="1"/>
        <v>0.41419364311897261</v>
      </c>
      <c r="J8" s="6">
        <f t="shared" si="2"/>
        <v>58</v>
      </c>
      <c r="K8" s="6">
        <v>1</v>
      </c>
      <c r="L8">
        <f t="shared" si="3"/>
        <v>8831.1220714139636</v>
      </c>
      <c r="M8">
        <f>INDEX(Sheet1!B$2:B$96,MATCH(Query2aGONLY!J8,Sheet1!A$2:A$96,0))</f>
        <v>0.41419364311897261</v>
      </c>
      <c r="N8">
        <f t="shared" si="4"/>
        <v>8831.1220714139636</v>
      </c>
      <c r="O8" s="53">
        <f t="shared" si="5"/>
        <v>792.52</v>
      </c>
      <c r="P8" s="54">
        <f t="shared" si="6"/>
        <v>2.6899999999999409</v>
      </c>
      <c r="Q8" s="55">
        <f t="shared" si="7"/>
        <v>3.4057961839888845E-3</v>
      </c>
      <c r="R8" s="5">
        <f t="shared" ref="R8:R71" si="8">ROUND(O8*C8,0)</f>
        <v>16897509</v>
      </c>
      <c r="S8" s="26">
        <f t="shared" ref="S8:S71" si="9">J8</f>
        <v>58</v>
      </c>
      <c r="T8" s="5">
        <f t="shared" ref="T8:T71" si="10">ROUND(O8*1.02,2)</f>
        <v>808.37</v>
      </c>
      <c r="U8" s="5">
        <f t="shared" ref="U8:U71" si="11">ROUND(T8*C8,0)</f>
        <v>17235451</v>
      </c>
      <c r="V8" s="54">
        <f t="shared" ref="V8:V71" si="12">T8-G8</f>
        <v>18.539999999999964</v>
      </c>
      <c r="W8" s="56">
        <f t="shared" ref="W8:W71" si="13">V8/G8</f>
        <v>2.3473405669574419E-2</v>
      </c>
      <c r="X8" s="58">
        <f t="shared" ref="X8:X71" si="14">S8</f>
        <v>58</v>
      </c>
      <c r="Y8" s="5">
        <f t="shared" ref="Y8:Y71" si="15">ROUND(T8*1.02,2)</f>
        <v>824.54</v>
      </c>
      <c r="Z8" s="5">
        <f t="shared" ref="Z8:Z71" si="16">ROUND(Y8*C8,0)</f>
        <v>17580215</v>
      </c>
      <c r="AA8" s="53">
        <f t="shared" ref="AA8:AA71" si="17">Y8-T8</f>
        <v>16.169999999999959</v>
      </c>
      <c r="AB8" s="56">
        <f t="shared" ref="AB8:AB71" si="18">AA8/T8</f>
        <v>2.0003216348949068E-2</v>
      </c>
    </row>
    <row r="9" spans="1:28" ht="15" customHeight="1" x14ac:dyDescent="0.25">
      <c r="A9" s="2" t="s">
        <v>2</v>
      </c>
      <c r="B9" s="31">
        <v>833</v>
      </c>
      <c r="C9" s="30">
        <v>2.19</v>
      </c>
      <c r="D9" s="6" t="s">
        <v>2</v>
      </c>
      <c r="E9" s="12" t="s">
        <v>201</v>
      </c>
      <c r="F9" s="6">
        <v>6</v>
      </c>
      <c r="G9" s="7">
        <v>380.46</v>
      </c>
      <c r="H9" s="7">
        <f t="shared" si="0"/>
        <v>833</v>
      </c>
      <c r="I9">
        <f t="shared" si="1"/>
        <v>0.19951649527245646</v>
      </c>
      <c r="J9" s="6">
        <f t="shared" si="2"/>
        <v>6</v>
      </c>
      <c r="K9" s="6">
        <v>1</v>
      </c>
      <c r="L9">
        <f t="shared" si="3"/>
        <v>0.43694112464667967</v>
      </c>
      <c r="M9">
        <f>INDEX(Sheet1!B$2:B$96,MATCH(Query2aGONLY!J9,Sheet1!A$2:A$96,0))</f>
        <v>0.19951649527245646</v>
      </c>
      <c r="N9">
        <f t="shared" si="4"/>
        <v>0.43694112464667967</v>
      </c>
      <c r="O9" s="53">
        <f t="shared" si="5"/>
        <v>381.75</v>
      </c>
      <c r="P9" s="54">
        <f t="shared" si="6"/>
        <v>1.2900000000000205</v>
      </c>
      <c r="Q9" s="55">
        <f t="shared" si="7"/>
        <v>3.3906323923671884E-3</v>
      </c>
      <c r="R9" s="5">
        <f t="shared" si="8"/>
        <v>836</v>
      </c>
      <c r="S9" s="26">
        <f t="shared" si="9"/>
        <v>6</v>
      </c>
      <c r="T9" s="5">
        <f t="shared" si="10"/>
        <v>389.39</v>
      </c>
      <c r="U9" s="5">
        <f t="shared" si="11"/>
        <v>853</v>
      </c>
      <c r="V9" s="54">
        <f t="shared" si="12"/>
        <v>8.9300000000000068</v>
      </c>
      <c r="W9" s="56">
        <f t="shared" si="13"/>
        <v>2.3471587026231422E-2</v>
      </c>
      <c r="X9" s="58">
        <f t="shared" si="14"/>
        <v>6</v>
      </c>
      <c r="Y9" s="5">
        <f t="shared" si="15"/>
        <v>397.18</v>
      </c>
      <c r="Z9" s="5">
        <f t="shared" si="16"/>
        <v>870</v>
      </c>
      <c r="AA9" s="53">
        <f t="shared" si="17"/>
        <v>7.7900000000000205</v>
      </c>
      <c r="AB9" s="56">
        <f t="shared" si="18"/>
        <v>2.0005649862605668E-2</v>
      </c>
    </row>
    <row r="10" spans="1:28" ht="15" customHeight="1" x14ac:dyDescent="0.25">
      <c r="A10" s="25" t="s">
        <v>401</v>
      </c>
      <c r="B10" s="31">
        <v>7762</v>
      </c>
      <c r="C10" s="30">
        <v>13.67</v>
      </c>
      <c r="D10" s="6" t="s">
        <v>401</v>
      </c>
      <c r="E10" s="12" t="s">
        <v>402</v>
      </c>
      <c r="F10" s="6">
        <v>40</v>
      </c>
      <c r="G10" s="7">
        <v>567.79999999999995</v>
      </c>
      <c r="H10" s="7">
        <f t="shared" si="0"/>
        <v>7762</v>
      </c>
      <c r="I10">
        <f t="shared" si="1"/>
        <v>0.29775920205987694</v>
      </c>
      <c r="J10" s="6">
        <f t="shared" si="2"/>
        <v>40</v>
      </c>
      <c r="K10" s="6">
        <v>1</v>
      </c>
      <c r="L10">
        <f t="shared" si="3"/>
        <v>4.070368292158518</v>
      </c>
      <c r="M10">
        <f>INDEX(Sheet1!B$2:B$96,MATCH(Query2aGONLY!J10,Sheet1!A$2:A$96,0))</f>
        <v>0.29775920205987694</v>
      </c>
      <c r="N10">
        <f t="shared" si="4"/>
        <v>4.070368292158518</v>
      </c>
      <c r="O10" s="53">
        <f t="shared" si="5"/>
        <v>569.73</v>
      </c>
      <c r="P10" s="54">
        <f t="shared" si="6"/>
        <v>1.9300000000000637</v>
      </c>
      <c r="Q10" s="55">
        <f t="shared" si="7"/>
        <v>3.3990841845721446E-3</v>
      </c>
      <c r="R10" s="5">
        <f t="shared" si="8"/>
        <v>7788</v>
      </c>
      <c r="S10" s="26">
        <f t="shared" si="9"/>
        <v>40</v>
      </c>
      <c r="T10" s="5">
        <f t="shared" si="10"/>
        <v>581.12</v>
      </c>
      <c r="U10" s="5">
        <f t="shared" si="11"/>
        <v>7944</v>
      </c>
      <c r="V10" s="54">
        <f t="shared" si="12"/>
        <v>13.32000000000005</v>
      </c>
      <c r="W10" s="56">
        <f t="shared" si="13"/>
        <v>2.3458964424093079E-2</v>
      </c>
      <c r="X10" s="58">
        <f t="shared" si="14"/>
        <v>40</v>
      </c>
      <c r="Y10" s="5">
        <f t="shared" si="15"/>
        <v>592.74</v>
      </c>
      <c r="Z10" s="5">
        <f t="shared" si="16"/>
        <v>8103</v>
      </c>
      <c r="AA10" s="53">
        <f t="shared" si="17"/>
        <v>11.620000000000005</v>
      </c>
      <c r="AB10" s="56">
        <f t="shared" si="18"/>
        <v>1.9995870044052871E-2</v>
      </c>
    </row>
    <row r="11" spans="1:28" ht="15" customHeight="1" x14ac:dyDescent="0.25">
      <c r="A11" s="2" t="s">
        <v>3</v>
      </c>
      <c r="B11" s="31">
        <v>1119528</v>
      </c>
      <c r="C11" s="30">
        <v>2344.0700000000002</v>
      </c>
      <c r="D11" s="6" t="s">
        <v>3</v>
      </c>
      <c r="E11" s="12" t="s">
        <v>202</v>
      </c>
      <c r="F11" s="6">
        <v>28</v>
      </c>
      <c r="G11" s="7">
        <v>477.6</v>
      </c>
      <c r="H11" s="7">
        <f t="shared" si="0"/>
        <v>1119528</v>
      </c>
      <c r="I11">
        <f t="shared" si="1"/>
        <v>0.25045754650193247</v>
      </c>
      <c r="J11" s="6">
        <f t="shared" si="2"/>
        <v>28</v>
      </c>
      <c r="K11" s="6">
        <v>1</v>
      </c>
      <c r="L11">
        <f t="shared" si="3"/>
        <v>587.09002102878492</v>
      </c>
      <c r="M11">
        <f>INDEX(Sheet1!B$2:B$96,MATCH(Query2aGONLY!J11,Sheet1!A$2:A$96,0))</f>
        <v>0.25045754650193247</v>
      </c>
      <c r="N11">
        <f t="shared" si="4"/>
        <v>587.09002102878492</v>
      </c>
      <c r="O11" s="53">
        <f t="shared" si="5"/>
        <v>479.23</v>
      </c>
      <c r="P11" s="54">
        <f t="shared" si="6"/>
        <v>1.6299999999999955</v>
      </c>
      <c r="Q11" s="55">
        <f t="shared" si="7"/>
        <v>3.4128978224455516E-3</v>
      </c>
      <c r="R11" s="5">
        <f t="shared" si="8"/>
        <v>1123349</v>
      </c>
      <c r="S11" s="26">
        <f t="shared" si="9"/>
        <v>28</v>
      </c>
      <c r="T11" s="5">
        <f t="shared" si="10"/>
        <v>488.81</v>
      </c>
      <c r="U11" s="5">
        <f t="shared" si="11"/>
        <v>1145805</v>
      </c>
      <c r="V11" s="54">
        <f t="shared" si="12"/>
        <v>11.20999999999998</v>
      </c>
      <c r="W11" s="56">
        <f t="shared" si="13"/>
        <v>2.347152428810716E-2</v>
      </c>
      <c r="X11" s="58">
        <f t="shared" si="14"/>
        <v>28</v>
      </c>
      <c r="Y11" s="5">
        <f t="shared" si="15"/>
        <v>498.59</v>
      </c>
      <c r="Z11" s="5">
        <f t="shared" si="16"/>
        <v>1168730</v>
      </c>
      <c r="AA11" s="53">
        <f t="shared" si="17"/>
        <v>9.7799999999999727</v>
      </c>
      <c r="AB11" s="56">
        <f t="shared" si="18"/>
        <v>2.0007773981710629E-2</v>
      </c>
    </row>
    <row r="12" spans="1:28" ht="15" customHeight="1" x14ac:dyDescent="0.25">
      <c r="A12" s="2" t="s">
        <v>4</v>
      </c>
      <c r="B12" s="31">
        <v>7946</v>
      </c>
      <c r="C12" s="30">
        <v>15.98</v>
      </c>
      <c r="D12" s="6" t="s">
        <v>4</v>
      </c>
      <c r="E12" s="12" t="s">
        <v>203</v>
      </c>
      <c r="F12" s="6">
        <v>31</v>
      </c>
      <c r="G12" s="7">
        <v>497.25</v>
      </c>
      <c r="H12" s="7">
        <f t="shared" si="0"/>
        <v>7946</v>
      </c>
      <c r="I12">
        <f t="shared" si="1"/>
        <v>0.26076217545662878</v>
      </c>
      <c r="J12" s="6">
        <f t="shared" si="2"/>
        <v>31</v>
      </c>
      <c r="K12" s="6">
        <v>1</v>
      </c>
      <c r="L12">
        <f t="shared" si="3"/>
        <v>4.1669795637969278</v>
      </c>
      <c r="M12">
        <f>INDEX(Sheet1!B$2:B$96,MATCH(Query2aGONLY!J12,Sheet1!A$2:A$96,0))</f>
        <v>0.26076217545662878</v>
      </c>
      <c r="N12">
        <f t="shared" si="4"/>
        <v>4.1669795637969278</v>
      </c>
      <c r="O12" s="53">
        <f t="shared" si="5"/>
        <v>498.94</v>
      </c>
      <c r="P12" s="54">
        <f t="shared" si="6"/>
        <v>1.6899999999999977</v>
      </c>
      <c r="Q12" s="55">
        <f t="shared" si="7"/>
        <v>3.3986928104575119E-3</v>
      </c>
      <c r="R12" s="5">
        <f t="shared" si="8"/>
        <v>7973</v>
      </c>
      <c r="S12" s="26">
        <f t="shared" si="9"/>
        <v>31</v>
      </c>
      <c r="T12" s="5">
        <f t="shared" si="10"/>
        <v>508.92</v>
      </c>
      <c r="U12" s="5">
        <f t="shared" si="11"/>
        <v>8133</v>
      </c>
      <c r="V12" s="54">
        <f t="shared" si="12"/>
        <v>11.670000000000016</v>
      </c>
      <c r="W12" s="56">
        <f t="shared" si="13"/>
        <v>2.3469079939668208E-2</v>
      </c>
      <c r="X12" s="58">
        <f t="shared" si="14"/>
        <v>31</v>
      </c>
      <c r="Y12" s="5">
        <f t="shared" si="15"/>
        <v>519.1</v>
      </c>
      <c r="Z12" s="5">
        <f t="shared" si="16"/>
        <v>8295</v>
      </c>
      <c r="AA12" s="53">
        <f t="shared" si="17"/>
        <v>10.180000000000007</v>
      </c>
      <c r="AB12" s="56">
        <f t="shared" si="18"/>
        <v>2.0003143912599244E-2</v>
      </c>
    </row>
    <row r="13" spans="1:28" ht="15" customHeight="1" x14ac:dyDescent="0.25">
      <c r="A13" s="2" t="s">
        <v>5</v>
      </c>
      <c r="B13" s="31">
        <v>367297</v>
      </c>
      <c r="C13" s="30">
        <v>788.14</v>
      </c>
      <c r="D13" s="6" t="s">
        <v>5</v>
      </c>
      <c r="E13" s="12" t="s">
        <v>204</v>
      </c>
      <c r="F13" s="6">
        <v>26</v>
      </c>
      <c r="G13" s="7">
        <v>466.03</v>
      </c>
      <c r="H13" s="7">
        <f t="shared" si="0"/>
        <v>367297</v>
      </c>
      <c r="I13">
        <f t="shared" si="1"/>
        <v>0.24439013902071935</v>
      </c>
      <c r="J13" s="6">
        <f t="shared" si="2"/>
        <v>26</v>
      </c>
      <c r="K13" s="6">
        <v>1</v>
      </c>
      <c r="L13">
        <f t="shared" si="3"/>
        <v>192.61364416778974</v>
      </c>
      <c r="M13">
        <f>INDEX(Sheet1!B$2:B$96,MATCH(Query2aGONLY!J13,Sheet1!A$2:A$96,0))</f>
        <v>0.24439013902071935</v>
      </c>
      <c r="N13">
        <f t="shared" si="4"/>
        <v>192.61364416778974</v>
      </c>
      <c r="O13" s="53">
        <f t="shared" si="5"/>
        <v>467.62</v>
      </c>
      <c r="P13" s="54">
        <f t="shared" si="6"/>
        <v>1.5900000000000318</v>
      </c>
      <c r="Q13" s="55">
        <f t="shared" si="7"/>
        <v>3.4117975237646331E-3</v>
      </c>
      <c r="R13" s="5">
        <f t="shared" si="8"/>
        <v>368550</v>
      </c>
      <c r="S13" s="26">
        <f t="shared" si="9"/>
        <v>26</v>
      </c>
      <c r="T13" s="5">
        <f t="shared" si="10"/>
        <v>476.97</v>
      </c>
      <c r="U13" s="5">
        <f t="shared" si="11"/>
        <v>375919</v>
      </c>
      <c r="V13" s="54">
        <f t="shared" si="12"/>
        <v>10.940000000000055</v>
      </c>
      <c r="W13" s="56">
        <f t="shared" si="13"/>
        <v>2.3474883591185235E-2</v>
      </c>
      <c r="X13" s="58">
        <f t="shared" si="14"/>
        <v>26</v>
      </c>
      <c r="Y13" s="5">
        <f t="shared" si="15"/>
        <v>486.51</v>
      </c>
      <c r="Z13" s="5">
        <f t="shared" si="16"/>
        <v>383438</v>
      </c>
      <c r="AA13" s="53">
        <f t="shared" si="17"/>
        <v>9.5399999999999636</v>
      </c>
      <c r="AB13" s="56">
        <f t="shared" si="18"/>
        <v>2.0001257940750913E-2</v>
      </c>
    </row>
    <row r="14" spans="1:28" ht="15" customHeight="1" x14ac:dyDescent="0.25">
      <c r="A14" s="2" t="s">
        <v>6</v>
      </c>
      <c r="B14" s="31">
        <v>17209100</v>
      </c>
      <c r="C14" s="30">
        <v>20441.759999999998</v>
      </c>
      <c r="D14" s="6" t="s">
        <v>6</v>
      </c>
      <c r="E14" s="12" t="s">
        <v>205</v>
      </c>
      <c r="F14" s="6">
        <v>61</v>
      </c>
      <c r="G14" s="7">
        <v>841.86</v>
      </c>
      <c r="H14" s="7">
        <f t="shared" si="0"/>
        <v>17209100</v>
      </c>
      <c r="I14">
        <f t="shared" si="1"/>
        <v>0.44147862248349423</v>
      </c>
      <c r="J14" s="6">
        <f t="shared" si="2"/>
        <v>61</v>
      </c>
      <c r="K14" s="6">
        <v>1</v>
      </c>
      <c r="L14">
        <f t="shared" si="3"/>
        <v>9024.6000459381921</v>
      </c>
      <c r="M14">
        <f>INDEX(Sheet1!B$2:B$96,MATCH(Query2aGONLY!J14,Sheet1!A$2:A$96,0))</f>
        <v>0.44147862248349423</v>
      </c>
      <c r="N14">
        <f t="shared" si="4"/>
        <v>9024.6000459381921</v>
      </c>
      <c r="O14" s="53">
        <f t="shared" si="5"/>
        <v>844.73</v>
      </c>
      <c r="P14" s="54">
        <f t="shared" si="6"/>
        <v>2.8700000000000045</v>
      </c>
      <c r="Q14" s="55">
        <f t="shared" si="7"/>
        <v>3.4091179055900085E-3</v>
      </c>
      <c r="R14" s="5">
        <f t="shared" si="8"/>
        <v>17267768</v>
      </c>
      <c r="S14" s="26">
        <f t="shared" si="9"/>
        <v>61</v>
      </c>
      <c r="T14" s="5">
        <f t="shared" si="10"/>
        <v>861.62</v>
      </c>
      <c r="U14" s="5">
        <f t="shared" si="11"/>
        <v>17613029</v>
      </c>
      <c r="V14" s="54">
        <f t="shared" si="12"/>
        <v>19.759999999999991</v>
      </c>
      <c r="W14" s="56">
        <f t="shared" si="13"/>
        <v>2.3471836172285168E-2</v>
      </c>
      <c r="X14" s="58">
        <f t="shared" si="14"/>
        <v>61</v>
      </c>
      <c r="Y14" s="5">
        <f t="shared" si="15"/>
        <v>878.85</v>
      </c>
      <c r="Z14" s="5">
        <f t="shared" si="16"/>
        <v>17965241</v>
      </c>
      <c r="AA14" s="53">
        <f t="shared" si="17"/>
        <v>17.230000000000018</v>
      </c>
      <c r="AB14" s="56">
        <f t="shared" si="18"/>
        <v>1.9997214549337314E-2</v>
      </c>
    </row>
    <row r="15" spans="1:28" ht="15" customHeight="1" x14ac:dyDescent="0.25">
      <c r="A15" s="2" t="s">
        <v>7</v>
      </c>
      <c r="B15" s="31">
        <v>87131</v>
      </c>
      <c r="C15" s="30">
        <v>158.29</v>
      </c>
      <c r="D15" s="6" t="s">
        <v>7</v>
      </c>
      <c r="E15" s="12" t="s">
        <v>206</v>
      </c>
      <c r="F15" s="6">
        <v>38</v>
      </c>
      <c r="G15" s="7">
        <v>550.45000000000005</v>
      </c>
      <c r="H15" s="7">
        <f t="shared" si="0"/>
        <v>87131</v>
      </c>
      <c r="I15">
        <f t="shared" si="1"/>
        <v>0.28866071288104839</v>
      </c>
      <c r="J15" s="6">
        <f t="shared" si="2"/>
        <v>38</v>
      </c>
      <c r="K15" s="6">
        <v>1</v>
      </c>
      <c r="L15">
        <f t="shared" si="3"/>
        <v>45.692104241941145</v>
      </c>
      <c r="M15">
        <f>INDEX(Sheet1!B$2:B$96,MATCH(Query2aGONLY!J15,Sheet1!A$2:A$96,0))</f>
        <v>0.28866071288104839</v>
      </c>
      <c r="N15">
        <f t="shared" si="4"/>
        <v>45.692104241941145</v>
      </c>
      <c r="O15" s="53">
        <f t="shared" si="5"/>
        <v>552.32000000000005</v>
      </c>
      <c r="P15" s="54">
        <f t="shared" si="6"/>
        <v>1.8700000000000045</v>
      </c>
      <c r="Q15" s="55">
        <f t="shared" si="7"/>
        <v>3.3972204559905611E-3</v>
      </c>
      <c r="R15" s="5">
        <f t="shared" si="8"/>
        <v>87427</v>
      </c>
      <c r="S15" s="26">
        <f t="shared" si="9"/>
        <v>38</v>
      </c>
      <c r="T15" s="5">
        <f t="shared" si="10"/>
        <v>563.37</v>
      </c>
      <c r="U15" s="5">
        <f t="shared" si="11"/>
        <v>89176</v>
      </c>
      <c r="V15" s="54">
        <f t="shared" si="12"/>
        <v>12.919999999999959</v>
      </c>
      <c r="W15" s="56">
        <f t="shared" si="13"/>
        <v>2.3471704968661928E-2</v>
      </c>
      <c r="X15" s="58">
        <f t="shared" si="14"/>
        <v>38</v>
      </c>
      <c r="Y15" s="5">
        <f t="shared" si="15"/>
        <v>574.64</v>
      </c>
      <c r="Z15" s="5">
        <f t="shared" si="16"/>
        <v>90960</v>
      </c>
      <c r="AA15" s="53">
        <f t="shared" si="17"/>
        <v>11.269999999999982</v>
      </c>
      <c r="AB15" s="56">
        <f t="shared" si="18"/>
        <v>2.0004615084225255E-2</v>
      </c>
    </row>
    <row r="16" spans="1:28" ht="15" customHeight="1" x14ac:dyDescent="0.25">
      <c r="A16" s="2" t="s">
        <v>8</v>
      </c>
      <c r="B16" s="31">
        <v>2502620</v>
      </c>
      <c r="C16" s="30">
        <v>5695.15</v>
      </c>
      <c r="D16" s="6" t="s">
        <v>8</v>
      </c>
      <c r="E16" s="12" t="s">
        <v>207</v>
      </c>
      <c r="F16" s="6">
        <v>21</v>
      </c>
      <c r="G16" s="7">
        <v>439.43</v>
      </c>
      <c r="H16" s="7">
        <f t="shared" si="0"/>
        <v>2502620</v>
      </c>
      <c r="I16">
        <f t="shared" si="1"/>
        <v>0.23044087030850957</v>
      </c>
      <c r="J16" s="6">
        <f t="shared" si="2"/>
        <v>21</v>
      </c>
      <c r="K16" s="6">
        <v>1</v>
      </c>
      <c r="L16">
        <f t="shared" si="3"/>
        <v>1312.3953225375083</v>
      </c>
      <c r="M16">
        <f>INDEX(Sheet1!B$2:B$96,MATCH(Query2aGONLY!J16,Sheet1!A$2:A$96,0))</f>
        <v>0.23044087030850957</v>
      </c>
      <c r="N16">
        <f t="shared" si="4"/>
        <v>1312.3953225375083</v>
      </c>
      <c r="O16" s="53">
        <f t="shared" si="5"/>
        <v>440.93</v>
      </c>
      <c r="P16" s="54">
        <f t="shared" si="6"/>
        <v>1.5</v>
      </c>
      <c r="Q16" s="55">
        <f t="shared" si="7"/>
        <v>3.4135129599708715E-3</v>
      </c>
      <c r="R16" s="5">
        <f t="shared" si="8"/>
        <v>2511162</v>
      </c>
      <c r="S16" s="26">
        <f t="shared" si="9"/>
        <v>21</v>
      </c>
      <c r="T16" s="5">
        <f t="shared" si="10"/>
        <v>449.75</v>
      </c>
      <c r="U16" s="5">
        <f t="shared" si="11"/>
        <v>2561394</v>
      </c>
      <c r="V16" s="54">
        <f t="shared" si="12"/>
        <v>10.319999999999993</v>
      </c>
      <c r="W16" s="56">
        <f t="shared" si="13"/>
        <v>2.3484969164599578E-2</v>
      </c>
      <c r="X16" s="58">
        <f t="shared" si="14"/>
        <v>21</v>
      </c>
      <c r="Y16" s="5">
        <f t="shared" si="15"/>
        <v>458.75</v>
      </c>
      <c r="Z16" s="5">
        <f t="shared" si="16"/>
        <v>2612650</v>
      </c>
      <c r="AA16" s="53">
        <f t="shared" si="17"/>
        <v>9</v>
      </c>
      <c r="AB16" s="56">
        <f t="shared" si="18"/>
        <v>2.0011117287381877E-2</v>
      </c>
    </row>
    <row r="17" spans="1:28" ht="15" customHeight="1" x14ac:dyDescent="0.25">
      <c r="A17" s="2" t="s">
        <v>9</v>
      </c>
      <c r="B17" s="31">
        <v>1352736</v>
      </c>
      <c r="C17" s="30">
        <v>1783.2</v>
      </c>
      <c r="D17" s="6" t="s">
        <v>9</v>
      </c>
      <c r="E17" s="12" t="s">
        <v>208</v>
      </c>
      <c r="F17" s="6">
        <v>56</v>
      </c>
      <c r="G17" s="7">
        <v>758.6</v>
      </c>
      <c r="H17" s="7">
        <f t="shared" si="0"/>
        <v>1352736</v>
      </c>
      <c r="I17">
        <f t="shared" si="1"/>
        <v>0.39781636259708114</v>
      </c>
      <c r="J17" s="6">
        <f t="shared" si="2"/>
        <v>56</v>
      </c>
      <c r="K17" s="6">
        <v>1</v>
      </c>
      <c r="L17">
        <f t="shared" si="3"/>
        <v>709.38613778311515</v>
      </c>
      <c r="M17">
        <f>INDEX(Sheet1!B$2:B$96,MATCH(Query2aGONLY!J17,Sheet1!A$2:A$96,0))</f>
        <v>0.39781636259708114</v>
      </c>
      <c r="N17">
        <f t="shared" si="4"/>
        <v>709.38613778311515</v>
      </c>
      <c r="O17" s="53">
        <f t="shared" si="5"/>
        <v>761.18</v>
      </c>
      <c r="P17" s="54">
        <f t="shared" si="6"/>
        <v>2.5799999999999272</v>
      </c>
      <c r="Q17" s="55">
        <f t="shared" si="7"/>
        <v>3.4010018455047815E-3</v>
      </c>
      <c r="R17" s="5">
        <f t="shared" si="8"/>
        <v>1357336</v>
      </c>
      <c r="S17" s="26">
        <f t="shared" si="9"/>
        <v>56</v>
      </c>
      <c r="T17" s="5">
        <f t="shared" si="10"/>
        <v>776.4</v>
      </c>
      <c r="U17" s="5">
        <f t="shared" si="11"/>
        <v>1384476</v>
      </c>
      <c r="V17" s="54">
        <f t="shared" si="12"/>
        <v>17.799999999999955</v>
      </c>
      <c r="W17" s="56">
        <f t="shared" si="13"/>
        <v>2.3464276298444442E-2</v>
      </c>
      <c r="X17" s="58">
        <f t="shared" si="14"/>
        <v>56</v>
      </c>
      <c r="Y17" s="5">
        <f t="shared" si="15"/>
        <v>791.93</v>
      </c>
      <c r="Z17" s="5">
        <f t="shared" si="16"/>
        <v>1412170</v>
      </c>
      <c r="AA17" s="53">
        <f t="shared" si="17"/>
        <v>15.529999999999973</v>
      </c>
      <c r="AB17" s="56">
        <f t="shared" si="18"/>
        <v>2.0002575991756793E-2</v>
      </c>
    </row>
    <row r="18" spans="1:28" ht="15" customHeight="1" x14ac:dyDescent="0.25">
      <c r="A18" s="2" t="s">
        <v>10</v>
      </c>
      <c r="B18" s="31">
        <v>41429929</v>
      </c>
      <c r="C18" s="30">
        <v>44121.33</v>
      </c>
      <c r="D18" s="6" t="s">
        <v>10</v>
      </c>
      <c r="E18" s="12" t="s">
        <v>209</v>
      </c>
      <c r="F18" s="6">
        <v>66</v>
      </c>
      <c r="G18" s="7">
        <v>939</v>
      </c>
      <c r="H18" s="7">
        <f t="shared" si="0"/>
        <v>41429929</v>
      </c>
      <c r="I18">
        <f t="shared" si="1"/>
        <v>0.49241967371297019</v>
      </c>
      <c r="J18" s="6">
        <f t="shared" si="2"/>
        <v>66</v>
      </c>
      <c r="K18" s="6">
        <v>1</v>
      </c>
      <c r="L18">
        <f t="shared" si="3"/>
        <v>21726.210922382284</v>
      </c>
      <c r="M18">
        <f>INDEX(Sheet1!B$2:B$96,MATCH(Query2aGONLY!J18,Sheet1!A$2:A$96,0))</f>
        <v>0.49241967371297019</v>
      </c>
      <c r="N18">
        <f t="shared" si="4"/>
        <v>21726.210922382284</v>
      </c>
      <c r="O18" s="53">
        <f t="shared" si="5"/>
        <v>942.2</v>
      </c>
      <c r="P18" s="54">
        <f t="shared" si="6"/>
        <v>3.2000000000000455</v>
      </c>
      <c r="Q18" s="55">
        <f t="shared" si="7"/>
        <v>3.4078807241747023E-3</v>
      </c>
      <c r="R18" s="5">
        <f t="shared" si="8"/>
        <v>41571117</v>
      </c>
      <c r="S18" s="26">
        <f t="shared" si="9"/>
        <v>66</v>
      </c>
      <c r="T18" s="5">
        <f t="shared" si="10"/>
        <v>961.04</v>
      </c>
      <c r="U18" s="5">
        <f t="shared" si="11"/>
        <v>42402363</v>
      </c>
      <c r="V18" s="54">
        <f t="shared" si="12"/>
        <v>22.039999999999964</v>
      </c>
      <c r="W18" s="56">
        <f t="shared" si="13"/>
        <v>2.3471778487752889E-2</v>
      </c>
      <c r="X18" s="58">
        <f t="shared" si="14"/>
        <v>66</v>
      </c>
      <c r="Y18" s="5">
        <f t="shared" si="15"/>
        <v>980.26</v>
      </c>
      <c r="Z18" s="5">
        <f t="shared" si="16"/>
        <v>43250375</v>
      </c>
      <c r="AA18" s="53">
        <f t="shared" si="17"/>
        <v>19.220000000000027</v>
      </c>
      <c r="AB18" s="56">
        <f t="shared" si="18"/>
        <v>1.9999167568467521E-2</v>
      </c>
    </row>
    <row r="19" spans="1:28" ht="15" customHeight="1" x14ac:dyDescent="0.25">
      <c r="A19" s="2" t="s">
        <v>11</v>
      </c>
      <c r="B19" s="31">
        <v>22703063</v>
      </c>
      <c r="C19" s="30">
        <v>28744.240000000002</v>
      </c>
      <c r="D19" s="6" t="s">
        <v>11</v>
      </c>
      <c r="E19" s="12" t="s">
        <v>210</v>
      </c>
      <c r="F19" s="6">
        <v>58</v>
      </c>
      <c r="G19" s="7">
        <v>789.83</v>
      </c>
      <c r="H19" s="7">
        <f t="shared" si="0"/>
        <v>22703063</v>
      </c>
      <c r="I19">
        <f t="shared" si="1"/>
        <v>0.41419364311897261</v>
      </c>
      <c r="J19" s="6">
        <f t="shared" si="2"/>
        <v>58</v>
      </c>
      <c r="K19" s="6">
        <v>1</v>
      </c>
      <c r="L19">
        <f t="shared" si="3"/>
        <v>11905.681484286099</v>
      </c>
      <c r="M19">
        <f>INDEX(Sheet1!B$2:B$96,MATCH(Query2aGONLY!J19,Sheet1!A$2:A$96,0))</f>
        <v>0.41419364311897261</v>
      </c>
      <c r="N19">
        <f t="shared" si="4"/>
        <v>11905.681484286099</v>
      </c>
      <c r="O19" s="53">
        <f t="shared" si="5"/>
        <v>792.52</v>
      </c>
      <c r="P19" s="54">
        <f t="shared" si="6"/>
        <v>2.6899999999999409</v>
      </c>
      <c r="Q19" s="55">
        <f t="shared" si="7"/>
        <v>3.4057961839888845E-3</v>
      </c>
      <c r="R19" s="5">
        <f t="shared" si="8"/>
        <v>22780385</v>
      </c>
      <c r="S19" s="26">
        <f t="shared" si="9"/>
        <v>58</v>
      </c>
      <c r="T19" s="5">
        <f t="shared" si="10"/>
        <v>808.37</v>
      </c>
      <c r="U19" s="5">
        <f t="shared" si="11"/>
        <v>23235981</v>
      </c>
      <c r="V19" s="54">
        <f t="shared" si="12"/>
        <v>18.539999999999964</v>
      </c>
      <c r="W19" s="56">
        <f t="shared" si="13"/>
        <v>2.3473405669574419E-2</v>
      </c>
      <c r="X19" s="58">
        <f t="shared" si="14"/>
        <v>58</v>
      </c>
      <c r="Y19" s="5">
        <f t="shared" si="15"/>
        <v>824.54</v>
      </c>
      <c r="Z19" s="5">
        <f t="shared" si="16"/>
        <v>23700776</v>
      </c>
      <c r="AA19" s="53">
        <f t="shared" si="17"/>
        <v>16.169999999999959</v>
      </c>
      <c r="AB19" s="56">
        <f t="shared" si="18"/>
        <v>2.0003216348949068E-2</v>
      </c>
    </row>
    <row r="20" spans="1:28" ht="15" customHeight="1" x14ac:dyDescent="0.25">
      <c r="A20" s="2" t="s">
        <v>12</v>
      </c>
      <c r="B20" s="31">
        <v>6846433</v>
      </c>
      <c r="C20" s="30">
        <v>11864.54</v>
      </c>
      <c r="D20" s="6" t="s">
        <v>12</v>
      </c>
      <c r="E20" s="12" t="s">
        <v>211</v>
      </c>
      <c r="F20" s="6">
        <v>41</v>
      </c>
      <c r="G20" s="7">
        <v>577.04999999999995</v>
      </c>
      <c r="H20" s="7">
        <f t="shared" si="0"/>
        <v>6846433</v>
      </c>
      <c r="I20">
        <f t="shared" si="1"/>
        <v>0.30260998159325819</v>
      </c>
      <c r="J20" s="6">
        <f t="shared" si="2"/>
        <v>41</v>
      </c>
      <c r="K20" s="6">
        <v>1</v>
      </c>
      <c r="L20">
        <f t="shared" si="3"/>
        <v>3590.328231012476</v>
      </c>
      <c r="M20">
        <f>INDEX(Sheet1!B$2:B$96,MATCH(Query2aGONLY!J20,Sheet1!A$2:A$96,0))</f>
        <v>0.30260998159325819</v>
      </c>
      <c r="N20">
        <f t="shared" si="4"/>
        <v>3590.328231012476</v>
      </c>
      <c r="O20" s="53">
        <f t="shared" si="5"/>
        <v>579.01</v>
      </c>
      <c r="P20" s="54">
        <f t="shared" si="6"/>
        <v>1.9600000000000364</v>
      </c>
      <c r="Q20" s="55">
        <f t="shared" si="7"/>
        <v>3.3965860843948297E-3</v>
      </c>
      <c r="R20" s="5">
        <f t="shared" si="8"/>
        <v>6869687</v>
      </c>
      <c r="S20" s="26">
        <f t="shared" si="9"/>
        <v>41</v>
      </c>
      <c r="T20" s="5">
        <f t="shared" si="10"/>
        <v>590.59</v>
      </c>
      <c r="U20" s="5">
        <f t="shared" si="11"/>
        <v>7007079</v>
      </c>
      <c r="V20" s="54">
        <f t="shared" si="12"/>
        <v>13.540000000000077</v>
      </c>
      <c r="W20" s="56">
        <f t="shared" si="13"/>
        <v>2.3464171215666022E-2</v>
      </c>
      <c r="X20" s="58">
        <f t="shared" si="14"/>
        <v>41</v>
      </c>
      <c r="Y20" s="5">
        <f t="shared" si="15"/>
        <v>602.4</v>
      </c>
      <c r="Z20" s="5">
        <f t="shared" si="16"/>
        <v>7147199</v>
      </c>
      <c r="AA20" s="53">
        <f t="shared" si="17"/>
        <v>11.809999999999945</v>
      </c>
      <c r="AB20" s="56">
        <f t="shared" si="18"/>
        <v>1.9996952200341936E-2</v>
      </c>
    </row>
    <row r="21" spans="1:28" ht="15" customHeight="1" x14ac:dyDescent="0.25">
      <c r="A21" s="2" t="s">
        <v>13</v>
      </c>
      <c r="B21" s="31">
        <v>745938</v>
      </c>
      <c r="C21" s="30">
        <v>1521.36</v>
      </c>
      <c r="D21" s="6" t="s">
        <v>13</v>
      </c>
      <c r="E21" s="12" t="s">
        <v>212</v>
      </c>
      <c r="F21" s="6">
        <v>30</v>
      </c>
      <c r="G21" s="7">
        <v>490.31</v>
      </c>
      <c r="H21" s="7">
        <f t="shared" si="0"/>
        <v>745938</v>
      </c>
      <c r="I21">
        <f t="shared" si="1"/>
        <v>0.25712277978509734</v>
      </c>
      <c r="J21" s="6">
        <f t="shared" si="2"/>
        <v>30</v>
      </c>
      <c r="K21" s="6">
        <v>1</v>
      </c>
      <c r="L21">
        <f t="shared" si="3"/>
        <v>391.17631225385566</v>
      </c>
      <c r="M21">
        <f>INDEX(Sheet1!B$2:B$96,MATCH(Query2aGONLY!J21,Sheet1!A$2:A$96,0))</f>
        <v>0.25712277978509734</v>
      </c>
      <c r="N21">
        <f t="shared" si="4"/>
        <v>391.17631225385566</v>
      </c>
      <c r="O21" s="53">
        <f t="shared" si="5"/>
        <v>491.98</v>
      </c>
      <c r="P21" s="54">
        <f t="shared" si="6"/>
        <v>1.6700000000000159</v>
      </c>
      <c r="Q21" s="55">
        <f t="shared" si="7"/>
        <v>3.406008443637731E-3</v>
      </c>
      <c r="R21" s="5">
        <f t="shared" si="8"/>
        <v>748479</v>
      </c>
      <c r="S21" s="26">
        <f t="shared" si="9"/>
        <v>30</v>
      </c>
      <c r="T21" s="5">
        <f t="shared" si="10"/>
        <v>501.82</v>
      </c>
      <c r="U21" s="5">
        <f t="shared" si="11"/>
        <v>763449</v>
      </c>
      <c r="V21" s="54">
        <f t="shared" si="12"/>
        <v>11.509999999999991</v>
      </c>
      <c r="W21" s="56">
        <f t="shared" si="13"/>
        <v>2.3474944422916096E-2</v>
      </c>
      <c r="X21" s="58">
        <f t="shared" si="14"/>
        <v>30</v>
      </c>
      <c r="Y21" s="5">
        <f t="shared" si="15"/>
        <v>511.86</v>
      </c>
      <c r="Z21" s="5">
        <f t="shared" si="16"/>
        <v>778723</v>
      </c>
      <c r="AA21" s="53">
        <f t="shared" si="17"/>
        <v>10.04000000000002</v>
      </c>
      <c r="AB21" s="56">
        <f t="shared" si="18"/>
        <v>2.0007173887051175E-2</v>
      </c>
    </row>
    <row r="22" spans="1:28" ht="15" customHeight="1" x14ac:dyDescent="0.25">
      <c r="A22" s="2" t="s">
        <v>14</v>
      </c>
      <c r="B22" s="31">
        <v>332299</v>
      </c>
      <c r="C22" s="30">
        <v>764.24</v>
      </c>
      <c r="D22" s="6" t="s">
        <v>14</v>
      </c>
      <c r="E22" s="12" t="s">
        <v>213</v>
      </c>
      <c r="F22" s="6">
        <v>20</v>
      </c>
      <c r="G22" s="7">
        <v>434.81</v>
      </c>
      <c r="H22" s="7">
        <f t="shared" si="0"/>
        <v>332299</v>
      </c>
      <c r="I22">
        <f t="shared" si="1"/>
        <v>0.22801810258480998</v>
      </c>
      <c r="J22" s="6">
        <f t="shared" si="2"/>
        <v>20</v>
      </c>
      <c r="K22" s="6">
        <v>1</v>
      </c>
      <c r="L22">
        <f t="shared" si="3"/>
        <v>174.26055471941518</v>
      </c>
      <c r="M22">
        <f>INDEX(Sheet1!B$2:B$96,MATCH(Query2aGONLY!J22,Sheet1!A$2:A$96,0))</f>
        <v>0.22801810258480998</v>
      </c>
      <c r="N22">
        <f t="shared" si="4"/>
        <v>174.26055471941518</v>
      </c>
      <c r="O22" s="53">
        <f t="shared" si="5"/>
        <v>436.29</v>
      </c>
      <c r="P22" s="54">
        <f t="shared" si="6"/>
        <v>1.4800000000000182</v>
      </c>
      <c r="Q22" s="55">
        <f t="shared" si="7"/>
        <v>3.4037855615096668E-3</v>
      </c>
      <c r="R22" s="5">
        <f t="shared" si="8"/>
        <v>333430</v>
      </c>
      <c r="S22" s="26">
        <f t="shared" si="9"/>
        <v>20</v>
      </c>
      <c r="T22" s="5">
        <f t="shared" si="10"/>
        <v>445.02</v>
      </c>
      <c r="U22" s="5">
        <f t="shared" si="11"/>
        <v>340102</v>
      </c>
      <c r="V22" s="54">
        <f t="shared" si="12"/>
        <v>10.20999999999998</v>
      </c>
      <c r="W22" s="56">
        <f t="shared" si="13"/>
        <v>2.3481520664198108E-2</v>
      </c>
      <c r="X22" s="58">
        <f t="shared" si="14"/>
        <v>20</v>
      </c>
      <c r="Y22" s="5">
        <f t="shared" si="15"/>
        <v>453.92</v>
      </c>
      <c r="Z22" s="5">
        <f t="shared" si="16"/>
        <v>346904</v>
      </c>
      <c r="AA22" s="53">
        <f t="shared" si="17"/>
        <v>8.9000000000000341</v>
      </c>
      <c r="AB22" s="56">
        <f t="shared" si="18"/>
        <v>1.9999101163992707E-2</v>
      </c>
    </row>
    <row r="23" spans="1:28" ht="15" customHeight="1" x14ac:dyDescent="0.25">
      <c r="A23" s="2" t="s">
        <v>15</v>
      </c>
      <c r="B23" s="31">
        <v>28263372</v>
      </c>
      <c r="C23" s="30">
        <v>41076.9</v>
      </c>
      <c r="D23" s="6" t="s">
        <v>15</v>
      </c>
      <c r="E23" s="12" t="s">
        <v>214</v>
      </c>
      <c r="F23" s="6">
        <v>51</v>
      </c>
      <c r="G23" s="7">
        <v>688.06</v>
      </c>
      <c r="H23" s="7">
        <f t="shared" si="0"/>
        <v>28263372</v>
      </c>
      <c r="I23">
        <f t="shared" si="1"/>
        <v>0.36082458007981494</v>
      </c>
      <c r="J23" s="6">
        <f t="shared" si="2"/>
        <v>51</v>
      </c>
      <c r="K23" s="6">
        <v>1</v>
      </c>
      <c r="L23">
        <f t="shared" si="3"/>
        <v>14821.55519348055</v>
      </c>
      <c r="M23">
        <f>INDEX(Sheet1!B$2:B$96,MATCH(Query2aGONLY!J23,Sheet1!A$2:A$96,0))</f>
        <v>0.36082458007981494</v>
      </c>
      <c r="N23">
        <f t="shared" si="4"/>
        <v>14821.55519348055</v>
      </c>
      <c r="O23" s="53">
        <f t="shared" si="5"/>
        <v>690.4</v>
      </c>
      <c r="P23" s="54">
        <f t="shared" si="6"/>
        <v>2.3400000000000318</v>
      </c>
      <c r="Q23" s="55">
        <f t="shared" si="7"/>
        <v>3.4008662035288086E-3</v>
      </c>
      <c r="R23" s="5">
        <f t="shared" si="8"/>
        <v>28359492</v>
      </c>
      <c r="S23" s="26">
        <f t="shared" si="9"/>
        <v>51</v>
      </c>
      <c r="T23" s="5">
        <f t="shared" si="10"/>
        <v>704.21</v>
      </c>
      <c r="U23" s="5">
        <f t="shared" si="11"/>
        <v>28926764</v>
      </c>
      <c r="V23" s="54">
        <f t="shared" si="12"/>
        <v>16.150000000000091</v>
      </c>
      <c r="W23" s="56">
        <f t="shared" si="13"/>
        <v>2.347179025085035E-2</v>
      </c>
      <c r="X23" s="58">
        <f t="shared" si="14"/>
        <v>51</v>
      </c>
      <c r="Y23" s="5">
        <f t="shared" si="15"/>
        <v>718.29</v>
      </c>
      <c r="Z23" s="5">
        <f t="shared" si="16"/>
        <v>29505127</v>
      </c>
      <c r="AA23" s="53">
        <f t="shared" si="17"/>
        <v>14.079999999999927</v>
      </c>
      <c r="AB23" s="56">
        <f t="shared" si="18"/>
        <v>1.9994035869981861E-2</v>
      </c>
    </row>
    <row r="24" spans="1:28" ht="15" customHeight="1" x14ac:dyDescent="0.25">
      <c r="A24" s="2" t="s">
        <v>16</v>
      </c>
      <c r="B24" s="31">
        <v>165468</v>
      </c>
      <c r="C24" s="30">
        <v>259.22000000000003</v>
      </c>
      <c r="D24" s="6" t="s">
        <v>16</v>
      </c>
      <c r="E24" s="12" t="s">
        <v>215</v>
      </c>
      <c r="F24" s="6">
        <v>47</v>
      </c>
      <c r="G24" s="7">
        <v>638.33000000000004</v>
      </c>
      <c r="H24" s="7">
        <f t="shared" si="0"/>
        <v>165468</v>
      </c>
      <c r="I24">
        <f t="shared" si="1"/>
        <v>0.33474574049116113</v>
      </c>
      <c r="J24" s="6">
        <f t="shared" si="2"/>
        <v>47</v>
      </c>
      <c r="K24" s="6">
        <v>1</v>
      </c>
      <c r="L24">
        <f t="shared" si="3"/>
        <v>86.772790850118795</v>
      </c>
      <c r="M24">
        <f>INDEX(Sheet1!B$2:B$96,MATCH(Query2aGONLY!J24,Sheet1!A$2:A$96,0))</f>
        <v>0.33474574049116113</v>
      </c>
      <c r="N24">
        <f t="shared" si="4"/>
        <v>86.772790850118795</v>
      </c>
      <c r="O24" s="53">
        <f t="shared" si="5"/>
        <v>640.5</v>
      </c>
      <c r="P24" s="54">
        <f t="shared" si="6"/>
        <v>2.1699999999999591</v>
      </c>
      <c r="Q24" s="55">
        <f t="shared" si="7"/>
        <v>3.39949555872348E-3</v>
      </c>
      <c r="R24" s="5">
        <f t="shared" si="8"/>
        <v>166030</v>
      </c>
      <c r="S24" s="26">
        <f t="shared" si="9"/>
        <v>47</v>
      </c>
      <c r="T24" s="5">
        <f t="shared" si="10"/>
        <v>653.30999999999995</v>
      </c>
      <c r="U24" s="5">
        <f t="shared" si="11"/>
        <v>169351</v>
      </c>
      <c r="V24" s="54">
        <f t="shared" si="12"/>
        <v>14.979999999999905</v>
      </c>
      <c r="W24" s="56">
        <f t="shared" si="13"/>
        <v>2.3467485469897863E-2</v>
      </c>
      <c r="X24" s="58">
        <f t="shared" si="14"/>
        <v>47</v>
      </c>
      <c r="Y24" s="5">
        <f t="shared" si="15"/>
        <v>666.38</v>
      </c>
      <c r="Z24" s="5">
        <f t="shared" si="16"/>
        <v>172739</v>
      </c>
      <c r="AA24" s="53">
        <f t="shared" si="17"/>
        <v>13.07000000000005</v>
      </c>
      <c r="AB24" s="56">
        <f t="shared" si="18"/>
        <v>2.0005816534264056E-2</v>
      </c>
    </row>
    <row r="25" spans="1:28" ht="15" customHeight="1" x14ac:dyDescent="0.25">
      <c r="A25" s="2" t="s">
        <v>17</v>
      </c>
      <c r="B25" s="31">
        <v>786499</v>
      </c>
      <c r="C25" s="30">
        <v>1295.48</v>
      </c>
      <c r="D25" s="6" t="s">
        <v>17</v>
      </c>
      <c r="E25" s="12" t="s">
        <v>216</v>
      </c>
      <c r="F25" s="6">
        <v>44</v>
      </c>
      <c r="G25" s="7">
        <v>607.11</v>
      </c>
      <c r="H25" s="7">
        <f t="shared" si="0"/>
        <v>786499</v>
      </c>
      <c r="I25">
        <f t="shared" si="1"/>
        <v>0.31837370405525167</v>
      </c>
      <c r="J25" s="6">
        <f t="shared" si="2"/>
        <v>44</v>
      </c>
      <c r="K25" s="6">
        <v>1</v>
      </c>
      <c r="L25">
        <f t="shared" si="3"/>
        <v>412.44676612949746</v>
      </c>
      <c r="M25">
        <f>INDEX(Sheet1!B$2:B$96,MATCH(Query2aGONLY!J25,Sheet1!A$2:A$96,0))</f>
        <v>0.31837370405525167</v>
      </c>
      <c r="N25">
        <f t="shared" si="4"/>
        <v>412.44676612949746</v>
      </c>
      <c r="O25" s="53">
        <f t="shared" si="5"/>
        <v>609.17999999999995</v>
      </c>
      <c r="P25" s="54">
        <f t="shared" si="6"/>
        <v>2.0699999999999363</v>
      </c>
      <c r="Q25" s="55">
        <f t="shared" si="7"/>
        <v>3.4095962840340901E-3</v>
      </c>
      <c r="R25" s="5">
        <f t="shared" si="8"/>
        <v>789181</v>
      </c>
      <c r="S25" s="26">
        <f t="shared" si="9"/>
        <v>44</v>
      </c>
      <c r="T25" s="5">
        <f t="shared" si="10"/>
        <v>621.36</v>
      </c>
      <c r="U25" s="5">
        <f t="shared" si="11"/>
        <v>804959</v>
      </c>
      <c r="V25" s="54">
        <f t="shared" si="12"/>
        <v>14.25</v>
      </c>
      <c r="W25" s="56">
        <f t="shared" si="13"/>
        <v>2.3471858477046994E-2</v>
      </c>
      <c r="X25" s="58">
        <f t="shared" si="14"/>
        <v>44</v>
      </c>
      <c r="Y25" s="5">
        <f t="shared" si="15"/>
        <v>633.79</v>
      </c>
      <c r="Z25" s="5">
        <f t="shared" si="16"/>
        <v>821062</v>
      </c>
      <c r="AA25" s="53">
        <f t="shared" si="17"/>
        <v>12.42999999999995</v>
      </c>
      <c r="AB25" s="56">
        <f t="shared" si="18"/>
        <v>2.0004506244367115E-2</v>
      </c>
    </row>
    <row r="26" spans="1:28" ht="15" customHeight="1" x14ac:dyDescent="0.25">
      <c r="A26" s="2" t="s">
        <v>18</v>
      </c>
      <c r="B26" s="31">
        <v>172616</v>
      </c>
      <c r="C26" s="30">
        <v>333.19</v>
      </c>
      <c r="D26" s="6" t="s">
        <v>18</v>
      </c>
      <c r="E26" s="12" t="s">
        <v>217</v>
      </c>
      <c r="F26" s="6">
        <v>34</v>
      </c>
      <c r="G26" s="7">
        <v>518.07000000000005</v>
      </c>
      <c r="H26" s="7">
        <f t="shared" si="0"/>
        <v>172616</v>
      </c>
      <c r="I26">
        <f t="shared" si="1"/>
        <v>0.27168036247122307</v>
      </c>
      <c r="J26" s="6">
        <f t="shared" si="2"/>
        <v>34</v>
      </c>
      <c r="K26" s="6">
        <v>1</v>
      </c>
      <c r="L26">
        <f t="shared" si="3"/>
        <v>90.521179971786808</v>
      </c>
      <c r="M26">
        <f>INDEX(Sheet1!B$2:B$96,MATCH(Query2aGONLY!J26,Sheet1!A$2:A$96,0))</f>
        <v>0.27168036247122307</v>
      </c>
      <c r="N26">
        <f t="shared" si="4"/>
        <v>90.521179971786808</v>
      </c>
      <c r="O26" s="53">
        <f t="shared" si="5"/>
        <v>519.83000000000004</v>
      </c>
      <c r="P26" s="54">
        <f t="shared" si="6"/>
        <v>1.7599999999999909</v>
      </c>
      <c r="Q26" s="55">
        <f t="shared" si="7"/>
        <v>3.3972243133167154E-3</v>
      </c>
      <c r="R26" s="5">
        <f t="shared" si="8"/>
        <v>173202</v>
      </c>
      <c r="S26" s="26">
        <f t="shared" si="9"/>
        <v>34</v>
      </c>
      <c r="T26" s="5">
        <f t="shared" si="10"/>
        <v>530.23</v>
      </c>
      <c r="U26" s="5">
        <f t="shared" si="11"/>
        <v>176667</v>
      </c>
      <c r="V26" s="54">
        <f t="shared" si="12"/>
        <v>12.159999999999968</v>
      </c>
      <c r="W26" s="56">
        <f t="shared" si="13"/>
        <v>2.3471731619279183E-2</v>
      </c>
      <c r="X26" s="58">
        <f t="shared" si="14"/>
        <v>34</v>
      </c>
      <c r="Y26" s="5">
        <f t="shared" si="15"/>
        <v>540.83000000000004</v>
      </c>
      <c r="Z26" s="5">
        <f t="shared" si="16"/>
        <v>180199</v>
      </c>
      <c r="AA26" s="53">
        <f t="shared" si="17"/>
        <v>10.600000000000023</v>
      </c>
      <c r="AB26" s="56">
        <f t="shared" si="18"/>
        <v>1.9991324519548163E-2</v>
      </c>
    </row>
    <row r="27" spans="1:28" ht="15" customHeight="1" x14ac:dyDescent="0.25">
      <c r="A27" s="2" t="s">
        <v>19</v>
      </c>
      <c r="B27" s="31">
        <v>120125</v>
      </c>
      <c r="C27" s="30">
        <v>267.73</v>
      </c>
      <c r="D27" s="6" t="s">
        <v>19</v>
      </c>
      <c r="E27" s="12" t="s">
        <v>218</v>
      </c>
      <c r="F27" s="6">
        <v>23</v>
      </c>
      <c r="G27" s="7">
        <v>448.68</v>
      </c>
      <c r="H27" s="7">
        <f t="shared" si="0"/>
        <v>120125</v>
      </c>
      <c r="I27">
        <f t="shared" si="1"/>
        <v>0.2352916498418908</v>
      </c>
      <c r="J27" s="6">
        <f t="shared" si="2"/>
        <v>23</v>
      </c>
      <c r="K27" s="6">
        <v>1</v>
      </c>
      <c r="L27">
        <f t="shared" si="3"/>
        <v>62.994633412169428</v>
      </c>
      <c r="M27">
        <f>INDEX(Sheet1!B$2:B$96,MATCH(Query2aGONLY!J27,Sheet1!A$2:A$96,0))</f>
        <v>0.2352916498418908</v>
      </c>
      <c r="N27">
        <f t="shared" si="4"/>
        <v>62.994633412169428</v>
      </c>
      <c r="O27" s="53">
        <f t="shared" si="5"/>
        <v>450.21</v>
      </c>
      <c r="P27" s="54">
        <f t="shared" si="6"/>
        <v>1.5299999999999727</v>
      </c>
      <c r="Q27" s="55">
        <f t="shared" si="7"/>
        <v>3.4100026745118406E-3</v>
      </c>
      <c r="R27" s="5">
        <f t="shared" si="8"/>
        <v>120535</v>
      </c>
      <c r="S27" s="26">
        <f t="shared" si="9"/>
        <v>23</v>
      </c>
      <c r="T27" s="5">
        <f t="shared" si="10"/>
        <v>459.21</v>
      </c>
      <c r="U27" s="5">
        <f t="shared" si="11"/>
        <v>122944</v>
      </c>
      <c r="V27" s="54">
        <f t="shared" si="12"/>
        <v>10.529999999999973</v>
      </c>
      <c r="W27" s="56">
        <f t="shared" si="13"/>
        <v>2.3468841936346557E-2</v>
      </c>
      <c r="X27" s="58">
        <f t="shared" si="14"/>
        <v>23</v>
      </c>
      <c r="Y27" s="5">
        <f t="shared" si="15"/>
        <v>468.39</v>
      </c>
      <c r="Z27" s="5">
        <f t="shared" si="16"/>
        <v>125402</v>
      </c>
      <c r="AA27" s="53">
        <f t="shared" si="17"/>
        <v>9.1800000000000068</v>
      </c>
      <c r="AB27" s="56">
        <f t="shared" si="18"/>
        <v>1.9990853857712175E-2</v>
      </c>
    </row>
    <row r="28" spans="1:28" ht="15" customHeight="1" x14ac:dyDescent="0.25">
      <c r="A28" s="2" t="s">
        <v>20</v>
      </c>
      <c r="B28" s="31">
        <v>417750</v>
      </c>
      <c r="C28" s="30">
        <v>700.1</v>
      </c>
      <c r="D28" s="6" t="s">
        <v>20</v>
      </c>
      <c r="E28" s="12" t="s">
        <v>219</v>
      </c>
      <c r="F28" s="6">
        <v>43</v>
      </c>
      <c r="G28" s="7">
        <v>596.70000000000005</v>
      </c>
      <c r="H28" s="7">
        <f t="shared" si="0"/>
        <v>417750</v>
      </c>
      <c r="I28">
        <f t="shared" si="1"/>
        <v>0.31291461054795455</v>
      </c>
      <c r="J28" s="6">
        <f t="shared" si="2"/>
        <v>43</v>
      </c>
      <c r="K28" s="6">
        <v>1</v>
      </c>
      <c r="L28">
        <f t="shared" si="3"/>
        <v>219.071518844623</v>
      </c>
      <c r="M28">
        <f>INDEX(Sheet1!B$2:B$96,MATCH(Query2aGONLY!J28,Sheet1!A$2:A$96,0))</f>
        <v>0.31291461054795455</v>
      </c>
      <c r="N28">
        <f t="shared" si="4"/>
        <v>219.071518844623</v>
      </c>
      <c r="O28" s="53">
        <f t="shared" si="5"/>
        <v>598.73</v>
      </c>
      <c r="P28" s="54">
        <f t="shared" si="6"/>
        <v>2.0299999999999727</v>
      </c>
      <c r="Q28" s="55">
        <f t="shared" si="7"/>
        <v>3.4020445785151207E-3</v>
      </c>
      <c r="R28" s="5">
        <f t="shared" si="8"/>
        <v>419171</v>
      </c>
      <c r="S28" s="26">
        <f t="shared" si="9"/>
        <v>43</v>
      </c>
      <c r="T28" s="5">
        <f t="shared" si="10"/>
        <v>610.70000000000005</v>
      </c>
      <c r="U28" s="5">
        <f t="shared" si="11"/>
        <v>427551</v>
      </c>
      <c r="V28" s="54">
        <f t="shared" si="12"/>
        <v>14</v>
      </c>
      <c r="W28" s="56">
        <f t="shared" si="13"/>
        <v>2.3462376403552872E-2</v>
      </c>
      <c r="X28" s="58">
        <f t="shared" si="14"/>
        <v>43</v>
      </c>
      <c r="Y28" s="5">
        <f t="shared" si="15"/>
        <v>622.91</v>
      </c>
      <c r="Z28" s="5">
        <f t="shared" si="16"/>
        <v>436099</v>
      </c>
      <c r="AA28" s="53">
        <f t="shared" si="17"/>
        <v>12.209999999999923</v>
      </c>
      <c r="AB28" s="56">
        <f t="shared" si="18"/>
        <v>1.9993450139184413E-2</v>
      </c>
    </row>
    <row r="29" spans="1:28" ht="15" customHeight="1" x14ac:dyDescent="0.25">
      <c r="A29" s="2" t="s">
        <v>21</v>
      </c>
      <c r="B29" s="31">
        <v>72357</v>
      </c>
      <c r="C29" s="30">
        <v>143.84</v>
      </c>
      <c r="D29" s="6" t="s">
        <v>21</v>
      </c>
      <c r="E29" s="12" t="s">
        <v>220</v>
      </c>
      <c r="F29" s="6">
        <v>32</v>
      </c>
      <c r="G29" s="7">
        <v>503.04</v>
      </c>
      <c r="H29" s="7">
        <f t="shared" si="0"/>
        <v>72357</v>
      </c>
      <c r="I29">
        <f t="shared" si="1"/>
        <v>0.26379850124022636</v>
      </c>
      <c r="J29" s="6">
        <f t="shared" si="2"/>
        <v>32</v>
      </c>
      <c r="K29" s="6">
        <v>1</v>
      </c>
      <c r="L29">
        <f t="shared" si="3"/>
        <v>37.944776418394163</v>
      </c>
      <c r="M29">
        <f>INDEX(Sheet1!B$2:B$96,MATCH(Query2aGONLY!J29,Sheet1!A$2:A$96,0))</f>
        <v>0.26379850124022636</v>
      </c>
      <c r="N29">
        <f t="shared" si="4"/>
        <v>37.944776418394163</v>
      </c>
      <c r="O29" s="53">
        <f t="shared" si="5"/>
        <v>504.75</v>
      </c>
      <c r="P29" s="54">
        <f t="shared" si="6"/>
        <v>1.7099999999999795</v>
      </c>
      <c r="Q29" s="55">
        <f t="shared" si="7"/>
        <v>3.3993320610686615E-3</v>
      </c>
      <c r="R29" s="5">
        <f t="shared" si="8"/>
        <v>72603</v>
      </c>
      <c r="S29" s="26">
        <f t="shared" si="9"/>
        <v>32</v>
      </c>
      <c r="T29" s="5">
        <f t="shared" si="10"/>
        <v>514.85</v>
      </c>
      <c r="U29" s="5">
        <f t="shared" si="11"/>
        <v>74056</v>
      </c>
      <c r="V29" s="54">
        <f t="shared" si="12"/>
        <v>11.810000000000002</v>
      </c>
      <c r="W29" s="56">
        <f t="shared" si="13"/>
        <v>2.3477258269720105E-2</v>
      </c>
      <c r="X29" s="58">
        <f t="shared" si="14"/>
        <v>32</v>
      </c>
      <c r="Y29" s="5">
        <f t="shared" si="15"/>
        <v>525.15</v>
      </c>
      <c r="Z29" s="5">
        <f t="shared" si="16"/>
        <v>75538</v>
      </c>
      <c r="AA29" s="53">
        <f t="shared" si="17"/>
        <v>10.299999999999955</v>
      </c>
      <c r="AB29" s="56">
        <f t="shared" si="18"/>
        <v>2.0005826939885313E-2</v>
      </c>
    </row>
    <row r="30" spans="1:28" ht="15" customHeight="1" x14ac:dyDescent="0.25">
      <c r="A30" s="2" t="s">
        <v>22</v>
      </c>
      <c r="B30" s="31">
        <v>161310</v>
      </c>
      <c r="C30" s="30">
        <v>354.94</v>
      </c>
      <c r="D30" s="6" t="s">
        <v>22</v>
      </c>
      <c r="E30" s="12" t="s">
        <v>221</v>
      </c>
      <c r="F30" s="6">
        <v>24</v>
      </c>
      <c r="G30" s="7">
        <v>454.47</v>
      </c>
      <c r="H30" s="7">
        <f t="shared" si="0"/>
        <v>161310</v>
      </c>
      <c r="I30">
        <f t="shared" si="1"/>
        <v>0.23832797562548835</v>
      </c>
      <c r="J30" s="6">
        <f t="shared" si="2"/>
        <v>24</v>
      </c>
      <c r="K30" s="6">
        <v>1</v>
      </c>
      <c r="L30">
        <f t="shared" si="3"/>
        <v>84.592131668510831</v>
      </c>
      <c r="M30">
        <f>INDEX(Sheet1!B$2:B$96,MATCH(Query2aGONLY!J30,Sheet1!A$2:A$96,0))</f>
        <v>0.23832797562548835</v>
      </c>
      <c r="N30">
        <f t="shared" si="4"/>
        <v>84.592131668510831</v>
      </c>
      <c r="O30" s="53">
        <f t="shared" si="5"/>
        <v>456.02</v>
      </c>
      <c r="P30" s="54">
        <f t="shared" si="6"/>
        <v>1.5499999999999545</v>
      </c>
      <c r="Q30" s="55">
        <f t="shared" si="7"/>
        <v>3.4105661539814607E-3</v>
      </c>
      <c r="R30" s="5">
        <f t="shared" si="8"/>
        <v>161860</v>
      </c>
      <c r="S30" s="26">
        <f t="shared" si="9"/>
        <v>24</v>
      </c>
      <c r="T30" s="5">
        <f t="shared" si="10"/>
        <v>465.14</v>
      </c>
      <c r="U30" s="5">
        <f t="shared" si="11"/>
        <v>165097</v>
      </c>
      <c r="V30" s="54">
        <f t="shared" si="12"/>
        <v>10.669999999999959</v>
      </c>
      <c r="W30" s="56">
        <f t="shared" si="13"/>
        <v>2.3477897330956846E-2</v>
      </c>
      <c r="X30" s="58">
        <f t="shared" si="14"/>
        <v>24</v>
      </c>
      <c r="Y30" s="5">
        <f t="shared" si="15"/>
        <v>474.44</v>
      </c>
      <c r="Z30" s="5">
        <f t="shared" si="16"/>
        <v>168398</v>
      </c>
      <c r="AA30" s="53">
        <f t="shared" si="17"/>
        <v>9.3000000000000114</v>
      </c>
      <c r="AB30" s="56">
        <f t="shared" si="18"/>
        <v>1.9993980307004368E-2</v>
      </c>
    </row>
    <row r="31" spans="1:28" ht="15" customHeight="1" x14ac:dyDescent="0.25">
      <c r="A31" s="2" t="s">
        <v>23</v>
      </c>
      <c r="B31" s="4"/>
      <c r="C31" s="10"/>
      <c r="D31" s="13" t="s">
        <v>23</v>
      </c>
      <c r="E31" s="14"/>
      <c r="F31" s="13">
        <v>24</v>
      </c>
      <c r="G31" s="15">
        <v>454.47</v>
      </c>
      <c r="H31" s="7">
        <f t="shared" si="0"/>
        <v>0</v>
      </c>
      <c r="I31">
        <f t="shared" si="1"/>
        <v>0.23832797562548835</v>
      </c>
      <c r="J31" s="6">
        <f t="shared" si="2"/>
        <v>24</v>
      </c>
      <c r="K31" s="6">
        <v>1</v>
      </c>
      <c r="L31">
        <f t="shared" si="3"/>
        <v>0</v>
      </c>
      <c r="M31">
        <f>INDEX(Sheet1!B$2:B$96,MATCH(Query2aGONLY!J31,Sheet1!A$2:A$96,0))</f>
        <v>0.23832797562548835</v>
      </c>
      <c r="N31">
        <f t="shared" si="4"/>
        <v>0</v>
      </c>
      <c r="O31" s="53">
        <f t="shared" si="5"/>
        <v>456.02</v>
      </c>
      <c r="P31" s="54">
        <f t="shared" si="6"/>
        <v>1.5499999999999545</v>
      </c>
      <c r="Q31" s="55">
        <f t="shared" si="7"/>
        <v>3.4105661539814607E-3</v>
      </c>
      <c r="R31" s="5">
        <f t="shared" si="8"/>
        <v>0</v>
      </c>
      <c r="S31" s="26">
        <f t="shared" si="9"/>
        <v>24</v>
      </c>
      <c r="T31" s="5">
        <f t="shared" si="10"/>
        <v>465.14</v>
      </c>
      <c r="U31" s="5">
        <f t="shared" si="11"/>
        <v>0</v>
      </c>
      <c r="V31" s="54">
        <f t="shared" si="12"/>
        <v>10.669999999999959</v>
      </c>
      <c r="W31" s="56">
        <f t="shared" si="13"/>
        <v>2.3477897330956846E-2</v>
      </c>
      <c r="X31" s="58">
        <f t="shared" si="14"/>
        <v>24</v>
      </c>
      <c r="Y31" s="5">
        <f t="shared" si="15"/>
        <v>474.44</v>
      </c>
      <c r="Z31" s="5">
        <f t="shared" si="16"/>
        <v>0</v>
      </c>
      <c r="AA31" s="53">
        <f t="shared" si="17"/>
        <v>9.3000000000000114</v>
      </c>
      <c r="AB31" s="56">
        <f t="shared" si="18"/>
        <v>1.9993980307004368E-2</v>
      </c>
    </row>
    <row r="32" spans="1:28" ht="15" customHeight="1" x14ac:dyDescent="0.25">
      <c r="A32" s="2" t="s">
        <v>24</v>
      </c>
      <c r="B32" s="33">
        <v>8281580</v>
      </c>
      <c r="C32" s="32">
        <v>11349.45</v>
      </c>
      <c r="D32" s="6" t="s">
        <v>24</v>
      </c>
      <c r="E32" s="12" t="s">
        <v>222</v>
      </c>
      <c r="F32" s="6">
        <v>54</v>
      </c>
      <c r="G32" s="7">
        <v>729.69</v>
      </c>
      <c r="H32" s="7">
        <f t="shared" si="0"/>
        <v>8281580</v>
      </c>
      <c r="I32">
        <f t="shared" si="1"/>
        <v>0.38265571002302157</v>
      </c>
      <c r="J32" s="6">
        <f t="shared" si="2"/>
        <v>54</v>
      </c>
      <c r="K32" s="6">
        <v>1</v>
      </c>
      <c r="L32">
        <f t="shared" si="3"/>
        <v>4342.931848120782</v>
      </c>
      <c r="M32">
        <f>INDEX(Sheet1!B$2:B$96,MATCH(Query2aGONLY!J32,Sheet1!A$2:A$96,0))</f>
        <v>0.38265571002302157</v>
      </c>
      <c r="N32">
        <f t="shared" si="4"/>
        <v>4342.931848120782</v>
      </c>
      <c r="O32" s="53">
        <f t="shared" si="5"/>
        <v>732.17</v>
      </c>
      <c r="P32" s="54">
        <f t="shared" si="6"/>
        <v>2.4799999999999045</v>
      </c>
      <c r="Q32" s="55">
        <f t="shared" si="7"/>
        <v>3.3987035590454908E-3</v>
      </c>
      <c r="R32" s="5">
        <f t="shared" si="8"/>
        <v>8309727</v>
      </c>
      <c r="S32" s="26">
        <f t="shared" si="9"/>
        <v>54</v>
      </c>
      <c r="T32" s="5">
        <f t="shared" si="10"/>
        <v>746.81</v>
      </c>
      <c r="U32" s="5">
        <f t="shared" si="11"/>
        <v>8475883</v>
      </c>
      <c r="V32" s="54">
        <f t="shared" si="12"/>
        <v>17.119999999999891</v>
      </c>
      <c r="W32" s="56">
        <f t="shared" si="13"/>
        <v>2.3462018117282532E-2</v>
      </c>
      <c r="X32" s="58">
        <f t="shared" si="14"/>
        <v>54</v>
      </c>
      <c r="Y32" s="5">
        <f t="shared" si="15"/>
        <v>761.75</v>
      </c>
      <c r="Z32" s="5">
        <f t="shared" si="16"/>
        <v>8645444</v>
      </c>
      <c r="AA32" s="53">
        <f t="shared" si="17"/>
        <v>14.940000000000055</v>
      </c>
      <c r="AB32" s="56">
        <f t="shared" si="18"/>
        <v>2.000508830894077E-2</v>
      </c>
    </row>
    <row r="33" spans="1:28" ht="15" customHeight="1" x14ac:dyDescent="0.25">
      <c r="A33" s="2" t="s">
        <v>25</v>
      </c>
      <c r="B33" s="4"/>
      <c r="C33" s="10"/>
      <c r="D33" s="13" t="s">
        <v>25</v>
      </c>
      <c r="E33" s="14"/>
      <c r="F33" s="13">
        <v>23</v>
      </c>
      <c r="G33" s="15">
        <v>448.68</v>
      </c>
      <c r="H33" s="7">
        <f t="shared" si="0"/>
        <v>0</v>
      </c>
      <c r="I33">
        <f t="shared" si="1"/>
        <v>0.2352916498418908</v>
      </c>
      <c r="J33" s="6">
        <f t="shared" si="2"/>
        <v>23</v>
      </c>
      <c r="K33" s="6">
        <v>1</v>
      </c>
      <c r="L33">
        <f t="shared" si="3"/>
        <v>0</v>
      </c>
      <c r="M33">
        <f>INDEX(Sheet1!B$2:B$96,MATCH(Query2aGONLY!J33,Sheet1!A$2:A$96,0))</f>
        <v>0.2352916498418908</v>
      </c>
      <c r="N33">
        <f t="shared" si="4"/>
        <v>0</v>
      </c>
      <c r="O33" s="53">
        <f t="shared" si="5"/>
        <v>450.21</v>
      </c>
      <c r="P33" s="54">
        <f t="shared" si="6"/>
        <v>1.5299999999999727</v>
      </c>
      <c r="Q33" s="55">
        <f t="shared" si="7"/>
        <v>3.4100026745118406E-3</v>
      </c>
      <c r="R33" s="5">
        <f t="shared" si="8"/>
        <v>0</v>
      </c>
      <c r="S33" s="26">
        <f t="shared" si="9"/>
        <v>23</v>
      </c>
      <c r="T33" s="5">
        <f t="shared" si="10"/>
        <v>459.21</v>
      </c>
      <c r="U33" s="5">
        <f t="shared" si="11"/>
        <v>0</v>
      </c>
      <c r="V33" s="54">
        <f t="shared" si="12"/>
        <v>10.529999999999973</v>
      </c>
      <c r="W33" s="56">
        <f t="shared" si="13"/>
        <v>2.3468841936346557E-2</v>
      </c>
      <c r="X33" s="58">
        <f t="shared" si="14"/>
        <v>23</v>
      </c>
      <c r="Y33" s="5">
        <f t="shared" si="15"/>
        <v>468.39</v>
      </c>
      <c r="Z33" s="5">
        <f t="shared" si="16"/>
        <v>0</v>
      </c>
      <c r="AA33" s="53">
        <f t="shared" si="17"/>
        <v>9.1800000000000068</v>
      </c>
      <c r="AB33" s="56">
        <f t="shared" si="18"/>
        <v>1.9990853857712175E-2</v>
      </c>
    </row>
    <row r="34" spans="1:28" ht="15" customHeight="1" x14ac:dyDescent="0.25">
      <c r="A34" s="2" t="s">
        <v>26</v>
      </c>
      <c r="B34" s="4"/>
      <c r="C34" s="10"/>
      <c r="D34" s="13" t="s">
        <v>26</v>
      </c>
      <c r="E34" s="14"/>
      <c r="F34" s="13">
        <v>24</v>
      </c>
      <c r="G34" s="15">
        <v>454.47</v>
      </c>
      <c r="H34" s="7">
        <f t="shared" si="0"/>
        <v>0</v>
      </c>
      <c r="I34">
        <f t="shared" si="1"/>
        <v>0.23832797562548835</v>
      </c>
      <c r="J34" s="6">
        <f t="shared" si="2"/>
        <v>24</v>
      </c>
      <c r="K34" s="6">
        <v>1</v>
      </c>
      <c r="L34">
        <f t="shared" si="3"/>
        <v>0</v>
      </c>
      <c r="M34">
        <f>INDEX(Sheet1!B$2:B$96,MATCH(Query2aGONLY!J34,Sheet1!A$2:A$96,0))</f>
        <v>0.23832797562548835</v>
      </c>
      <c r="N34">
        <f t="shared" si="4"/>
        <v>0</v>
      </c>
      <c r="O34" s="53">
        <f t="shared" si="5"/>
        <v>456.02</v>
      </c>
      <c r="P34" s="54">
        <f t="shared" si="6"/>
        <v>1.5499999999999545</v>
      </c>
      <c r="Q34" s="55">
        <f t="shared" si="7"/>
        <v>3.4105661539814607E-3</v>
      </c>
      <c r="R34" s="5">
        <f t="shared" si="8"/>
        <v>0</v>
      </c>
      <c r="S34" s="26">
        <f t="shared" si="9"/>
        <v>24</v>
      </c>
      <c r="T34" s="5">
        <f t="shared" si="10"/>
        <v>465.14</v>
      </c>
      <c r="U34" s="5">
        <f t="shared" si="11"/>
        <v>0</v>
      </c>
      <c r="V34" s="54">
        <f t="shared" si="12"/>
        <v>10.669999999999959</v>
      </c>
      <c r="W34" s="56">
        <f t="shared" si="13"/>
        <v>2.3477897330956846E-2</v>
      </c>
      <c r="X34" s="58">
        <f t="shared" si="14"/>
        <v>24</v>
      </c>
      <c r="Y34" s="5">
        <f t="shared" si="15"/>
        <v>474.44</v>
      </c>
      <c r="Z34" s="5">
        <f t="shared" si="16"/>
        <v>0</v>
      </c>
      <c r="AA34" s="53">
        <f t="shared" si="17"/>
        <v>9.3000000000000114</v>
      </c>
      <c r="AB34" s="56">
        <f t="shared" si="18"/>
        <v>1.9993980307004368E-2</v>
      </c>
    </row>
    <row r="35" spans="1:28" ht="15" customHeight="1" x14ac:dyDescent="0.25">
      <c r="A35" s="2" t="s">
        <v>27</v>
      </c>
      <c r="B35" s="4"/>
      <c r="C35" s="10"/>
      <c r="D35" s="6" t="s">
        <v>27</v>
      </c>
      <c r="E35" s="12" t="s">
        <v>223</v>
      </c>
      <c r="F35" s="6">
        <v>47</v>
      </c>
      <c r="G35" s="7">
        <v>638.33000000000004</v>
      </c>
      <c r="H35" s="7">
        <f t="shared" si="0"/>
        <v>0</v>
      </c>
      <c r="I35">
        <f t="shared" si="1"/>
        <v>0.33474574049116113</v>
      </c>
      <c r="J35" s="6">
        <f t="shared" si="2"/>
        <v>47</v>
      </c>
      <c r="K35" s="6">
        <v>1</v>
      </c>
      <c r="L35">
        <f t="shared" si="3"/>
        <v>0</v>
      </c>
      <c r="M35">
        <f>INDEX(Sheet1!B$2:B$96,MATCH(Query2aGONLY!J35,Sheet1!A$2:A$96,0))</f>
        <v>0.33474574049116113</v>
      </c>
      <c r="N35">
        <f t="shared" si="4"/>
        <v>0</v>
      </c>
      <c r="O35" s="53">
        <f t="shared" si="5"/>
        <v>640.5</v>
      </c>
      <c r="P35" s="54">
        <f t="shared" si="6"/>
        <v>2.1699999999999591</v>
      </c>
      <c r="Q35" s="55">
        <f t="shared" si="7"/>
        <v>3.39949555872348E-3</v>
      </c>
      <c r="R35" s="5">
        <f t="shared" si="8"/>
        <v>0</v>
      </c>
      <c r="S35" s="26">
        <f t="shared" si="9"/>
        <v>47</v>
      </c>
      <c r="T35" s="5">
        <f t="shared" si="10"/>
        <v>653.30999999999995</v>
      </c>
      <c r="U35" s="5">
        <f t="shared" si="11"/>
        <v>0</v>
      </c>
      <c r="V35" s="54">
        <f t="shared" si="12"/>
        <v>14.979999999999905</v>
      </c>
      <c r="W35" s="56">
        <f t="shared" si="13"/>
        <v>2.3467485469897863E-2</v>
      </c>
      <c r="X35" s="58">
        <f t="shared" si="14"/>
        <v>47</v>
      </c>
      <c r="Y35" s="5">
        <f t="shared" si="15"/>
        <v>666.38</v>
      </c>
      <c r="Z35" s="5">
        <f t="shared" si="16"/>
        <v>0</v>
      </c>
      <c r="AA35" s="53">
        <f t="shared" si="17"/>
        <v>13.07000000000005</v>
      </c>
      <c r="AB35" s="56">
        <f t="shared" si="18"/>
        <v>2.0005816534264056E-2</v>
      </c>
    </row>
    <row r="36" spans="1:28" ht="15" customHeight="1" x14ac:dyDescent="0.25">
      <c r="A36" s="2" t="s">
        <v>28</v>
      </c>
      <c r="B36" s="35">
        <v>227687</v>
      </c>
      <c r="C36" s="34">
        <v>282.08</v>
      </c>
      <c r="D36" s="6" t="s">
        <v>28</v>
      </c>
      <c r="E36" s="12" t="s">
        <v>224</v>
      </c>
      <c r="F36" s="6">
        <v>59</v>
      </c>
      <c r="G36" s="7">
        <v>807.17</v>
      </c>
      <c r="H36" s="7">
        <f t="shared" si="0"/>
        <v>227687</v>
      </c>
      <c r="I36">
        <f t="shared" si="1"/>
        <v>0.42328688821181909</v>
      </c>
      <c r="J36" s="6">
        <f t="shared" si="2"/>
        <v>59</v>
      </c>
      <c r="K36" s="6">
        <v>1</v>
      </c>
      <c r="L36">
        <f t="shared" si="3"/>
        <v>119.40076542678992</v>
      </c>
      <c r="M36">
        <f>INDEX(Sheet1!B$2:B$96,MATCH(Query2aGONLY!J36,Sheet1!A$2:A$96,0))</f>
        <v>0.42328688821181909</v>
      </c>
      <c r="N36">
        <f t="shared" si="4"/>
        <v>119.40076542678992</v>
      </c>
      <c r="O36" s="53">
        <f t="shared" si="5"/>
        <v>809.92</v>
      </c>
      <c r="P36" s="54">
        <f t="shared" si="6"/>
        <v>2.75</v>
      </c>
      <c r="Q36" s="55">
        <f t="shared" si="7"/>
        <v>3.4069650755107353E-3</v>
      </c>
      <c r="R36" s="5">
        <f t="shared" si="8"/>
        <v>228462</v>
      </c>
      <c r="S36" s="26">
        <f t="shared" si="9"/>
        <v>59</v>
      </c>
      <c r="T36" s="5">
        <f t="shared" si="10"/>
        <v>826.12</v>
      </c>
      <c r="U36" s="5">
        <f t="shared" si="11"/>
        <v>233032</v>
      </c>
      <c r="V36" s="54">
        <f t="shared" si="12"/>
        <v>18.950000000000045</v>
      </c>
      <c r="W36" s="56">
        <f t="shared" si="13"/>
        <v>2.3477086611246759E-2</v>
      </c>
      <c r="X36" s="58">
        <f t="shared" si="14"/>
        <v>59</v>
      </c>
      <c r="Y36" s="5">
        <f t="shared" si="15"/>
        <v>842.64</v>
      </c>
      <c r="Z36" s="5">
        <f t="shared" si="16"/>
        <v>237692</v>
      </c>
      <c r="AA36" s="53">
        <f t="shared" si="17"/>
        <v>16.519999999999982</v>
      </c>
      <c r="AB36" s="56">
        <f t="shared" si="18"/>
        <v>1.9997094853047962E-2</v>
      </c>
    </row>
    <row r="37" spans="1:28" ht="15" customHeight="1" x14ac:dyDescent="0.25">
      <c r="A37" s="2" t="s">
        <v>29</v>
      </c>
      <c r="B37" s="35">
        <v>16621</v>
      </c>
      <c r="C37" s="34">
        <v>25.04</v>
      </c>
      <c r="D37" s="6" t="s">
        <v>29</v>
      </c>
      <c r="E37" s="12" t="s">
        <v>225</v>
      </c>
      <c r="F37" s="6">
        <v>49</v>
      </c>
      <c r="G37" s="7">
        <v>663.77</v>
      </c>
      <c r="H37" s="7">
        <f t="shared" si="0"/>
        <v>16621</v>
      </c>
      <c r="I37">
        <f t="shared" si="1"/>
        <v>0.34808669522945496</v>
      </c>
      <c r="J37" s="6">
        <f t="shared" si="2"/>
        <v>49</v>
      </c>
      <c r="K37" s="6">
        <v>1</v>
      </c>
      <c r="L37">
        <f t="shared" si="3"/>
        <v>8.7160908485455515</v>
      </c>
      <c r="M37">
        <f>INDEX(Sheet1!B$2:B$96,MATCH(Query2aGONLY!J37,Sheet1!A$2:A$96,0))</f>
        <v>0.34808669522945496</v>
      </c>
      <c r="N37">
        <f t="shared" si="4"/>
        <v>8.7160908485455515</v>
      </c>
      <c r="O37" s="53">
        <f t="shared" si="5"/>
        <v>666.03</v>
      </c>
      <c r="P37" s="54">
        <f t="shared" si="6"/>
        <v>2.2599999999999909</v>
      </c>
      <c r="Q37" s="55">
        <f t="shared" si="7"/>
        <v>3.4047938291878075E-3</v>
      </c>
      <c r="R37" s="5">
        <f t="shared" si="8"/>
        <v>16677</v>
      </c>
      <c r="S37" s="26">
        <f t="shared" si="9"/>
        <v>49</v>
      </c>
      <c r="T37" s="5">
        <f t="shared" si="10"/>
        <v>679.35</v>
      </c>
      <c r="U37" s="5">
        <f t="shared" si="11"/>
        <v>17011</v>
      </c>
      <c r="V37" s="54">
        <f t="shared" si="12"/>
        <v>15.580000000000041</v>
      </c>
      <c r="W37" s="56">
        <f t="shared" si="13"/>
        <v>2.3471985778206368E-2</v>
      </c>
      <c r="X37" s="58">
        <f t="shared" si="14"/>
        <v>49</v>
      </c>
      <c r="Y37" s="5">
        <f t="shared" si="15"/>
        <v>692.94</v>
      </c>
      <c r="Z37" s="5">
        <f t="shared" si="16"/>
        <v>17351</v>
      </c>
      <c r="AA37" s="53">
        <f t="shared" si="17"/>
        <v>13.590000000000032</v>
      </c>
      <c r="AB37" s="56">
        <f t="shared" si="18"/>
        <v>2.0004415985868891E-2</v>
      </c>
    </row>
    <row r="38" spans="1:28" ht="15" customHeight="1" x14ac:dyDescent="0.25">
      <c r="A38" s="2" t="s">
        <v>30</v>
      </c>
      <c r="B38" s="35">
        <v>64624</v>
      </c>
      <c r="C38" s="34">
        <v>111.99</v>
      </c>
      <c r="D38" s="6" t="s">
        <v>30</v>
      </c>
      <c r="E38" s="12" t="s">
        <v>226</v>
      </c>
      <c r="F38" s="6">
        <v>41</v>
      </c>
      <c r="G38" s="7">
        <v>577.04999999999995</v>
      </c>
      <c r="H38" s="7">
        <f t="shared" si="0"/>
        <v>64624</v>
      </c>
      <c r="I38">
        <f t="shared" si="1"/>
        <v>0.30260998159325819</v>
      </c>
      <c r="J38" s="6">
        <f t="shared" si="2"/>
        <v>41</v>
      </c>
      <c r="K38" s="6">
        <v>1</v>
      </c>
      <c r="L38">
        <f t="shared" si="3"/>
        <v>33.889291838628985</v>
      </c>
      <c r="M38">
        <f>INDEX(Sheet1!B$2:B$96,MATCH(Query2aGONLY!J38,Sheet1!A$2:A$96,0))</f>
        <v>0.30260998159325819</v>
      </c>
      <c r="N38">
        <f t="shared" si="4"/>
        <v>33.889291838628985</v>
      </c>
      <c r="O38" s="53">
        <f t="shared" si="5"/>
        <v>579.01</v>
      </c>
      <c r="P38" s="54">
        <f t="shared" si="6"/>
        <v>1.9600000000000364</v>
      </c>
      <c r="Q38" s="55">
        <f t="shared" si="7"/>
        <v>3.3965860843948297E-3</v>
      </c>
      <c r="R38" s="5">
        <f t="shared" si="8"/>
        <v>64843</v>
      </c>
      <c r="S38" s="26">
        <f t="shared" si="9"/>
        <v>41</v>
      </c>
      <c r="T38" s="5">
        <f t="shared" si="10"/>
        <v>590.59</v>
      </c>
      <c r="U38" s="5">
        <f t="shared" si="11"/>
        <v>66140</v>
      </c>
      <c r="V38" s="54">
        <f t="shared" si="12"/>
        <v>13.540000000000077</v>
      </c>
      <c r="W38" s="56">
        <f t="shared" si="13"/>
        <v>2.3464171215666022E-2</v>
      </c>
      <c r="X38" s="58">
        <f t="shared" si="14"/>
        <v>41</v>
      </c>
      <c r="Y38" s="5">
        <f t="shared" si="15"/>
        <v>602.4</v>
      </c>
      <c r="Z38" s="5">
        <f t="shared" si="16"/>
        <v>67463</v>
      </c>
      <c r="AA38" s="53">
        <f t="shared" si="17"/>
        <v>11.809999999999945</v>
      </c>
      <c r="AB38" s="56">
        <f t="shared" si="18"/>
        <v>1.9996952200341936E-2</v>
      </c>
    </row>
    <row r="39" spans="1:28" ht="15" customHeight="1" x14ac:dyDescent="0.25">
      <c r="A39" s="2" t="s">
        <v>31</v>
      </c>
      <c r="B39" s="35">
        <v>41638</v>
      </c>
      <c r="C39" s="34">
        <v>66.31</v>
      </c>
      <c r="D39" s="6" t="s">
        <v>31</v>
      </c>
      <c r="E39" s="12" t="s">
        <v>227</v>
      </c>
      <c r="F39" s="6">
        <v>46</v>
      </c>
      <c r="G39" s="7">
        <v>627.92999999999995</v>
      </c>
      <c r="H39" s="7">
        <f t="shared" si="0"/>
        <v>41638</v>
      </c>
      <c r="I39">
        <f t="shared" si="1"/>
        <v>0.32929189106984597</v>
      </c>
      <c r="J39" s="6">
        <f t="shared" si="2"/>
        <v>46</v>
      </c>
      <c r="K39" s="6">
        <v>1</v>
      </c>
      <c r="L39">
        <f t="shared" si="3"/>
        <v>21.835345296841485</v>
      </c>
      <c r="M39">
        <f>INDEX(Sheet1!B$2:B$96,MATCH(Query2aGONLY!J39,Sheet1!A$2:A$96,0))</f>
        <v>0.32929189106984597</v>
      </c>
      <c r="N39">
        <f t="shared" si="4"/>
        <v>21.835345296841485</v>
      </c>
      <c r="O39" s="53">
        <f t="shared" ref="O39:O70" si="19">ROUND(O$3*M39,2)</f>
        <v>630.07000000000005</v>
      </c>
      <c r="P39" s="54">
        <f t="shared" si="6"/>
        <v>2.1400000000001</v>
      </c>
      <c r="Q39" s="55">
        <f t="shared" si="7"/>
        <v>3.4080231872981068E-3</v>
      </c>
      <c r="R39" s="5">
        <f t="shared" si="8"/>
        <v>41780</v>
      </c>
      <c r="S39" s="26">
        <f t="shared" si="9"/>
        <v>46</v>
      </c>
      <c r="T39" s="5">
        <f t="shared" si="10"/>
        <v>642.66999999999996</v>
      </c>
      <c r="U39" s="5">
        <f t="shared" si="11"/>
        <v>42615</v>
      </c>
      <c r="V39" s="54">
        <f t="shared" si="12"/>
        <v>14.740000000000009</v>
      </c>
      <c r="W39" s="56">
        <f t="shared" si="13"/>
        <v>2.3473954103164382E-2</v>
      </c>
      <c r="X39" s="58">
        <f t="shared" si="14"/>
        <v>46</v>
      </c>
      <c r="Y39" s="5">
        <f t="shared" si="15"/>
        <v>655.52</v>
      </c>
      <c r="Z39" s="5">
        <f t="shared" si="16"/>
        <v>43468</v>
      </c>
      <c r="AA39" s="53">
        <f t="shared" si="17"/>
        <v>12.850000000000023</v>
      </c>
      <c r="AB39" s="56">
        <f t="shared" si="18"/>
        <v>1.9994709571008486E-2</v>
      </c>
    </row>
    <row r="40" spans="1:28" ht="15" customHeight="1" x14ac:dyDescent="0.25">
      <c r="A40" s="2" t="s">
        <v>32</v>
      </c>
      <c r="B40" s="35">
        <v>89974</v>
      </c>
      <c r="C40" s="34">
        <v>155.91999999999999</v>
      </c>
      <c r="D40" s="6" t="s">
        <v>32</v>
      </c>
      <c r="E40" s="12" t="s">
        <v>228</v>
      </c>
      <c r="F40" s="6">
        <v>41</v>
      </c>
      <c r="G40" s="7">
        <v>577.04999999999995</v>
      </c>
      <c r="H40" s="7">
        <f t="shared" si="0"/>
        <v>89974</v>
      </c>
      <c r="I40">
        <f t="shared" si="1"/>
        <v>0.30260998159325819</v>
      </c>
      <c r="J40" s="6">
        <f t="shared" si="2"/>
        <v>41</v>
      </c>
      <c r="K40" s="6">
        <v>1</v>
      </c>
      <c r="L40">
        <f t="shared" si="3"/>
        <v>47.182948330020814</v>
      </c>
      <c r="M40">
        <f>INDEX(Sheet1!B$2:B$96,MATCH(Query2aGONLY!J40,Sheet1!A$2:A$96,0))</f>
        <v>0.30260998159325819</v>
      </c>
      <c r="N40">
        <f t="shared" si="4"/>
        <v>47.182948330020814</v>
      </c>
      <c r="O40" s="53">
        <f t="shared" si="19"/>
        <v>579.01</v>
      </c>
      <c r="P40" s="54">
        <f t="shared" si="6"/>
        <v>1.9600000000000364</v>
      </c>
      <c r="Q40" s="55">
        <f t="shared" si="7"/>
        <v>3.3965860843948297E-3</v>
      </c>
      <c r="R40" s="5">
        <f t="shared" si="8"/>
        <v>90279</v>
      </c>
      <c r="S40" s="26">
        <f t="shared" si="9"/>
        <v>41</v>
      </c>
      <c r="T40" s="5">
        <f t="shared" si="10"/>
        <v>590.59</v>
      </c>
      <c r="U40" s="5">
        <f t="shared" si="11"/>
        <v>92085</v>
      </c>
      <c r="V40" s="54">
        <f t="shared" si="12"/>
        <v>13.540000000000077</v>
      </c>
      <c r="W40" s="56">
        <f t="shared" si="13"/>
        <v>2.3464171215666022E-2</v>
      </c>
      <c r="X40" s="58">
        <f t="shared" si="14"/>
        <v>41</v>
      </c>
      <c r="Y40" s="5">
        <f t="shared" si="15"/>
        <v>602.4</v>
      </c>
      <c r="Z40" s="5">
        <f t="shared" si="16"/>
        <v>93926</v>
      </c>
      <c r="AA40" s="53">
        <f t="shared" si="17"/>
        <v>11.809999999999945</v>
      </c>
      <c r="AB40" s="56">
        <f t="shared" si="18"/>
        <v>1.9996952200341936E-2</v>
      </c>
    </row>
    <row r="41" spans="1:28" ht="15" customHeight="1" x14ac:dyDescent="0.25">
      <c r="A41" s="2" t="s">
        <v>33</v>
      </c>
      <c r="B41" s="35">
        <v>16847</v>
      </c>
      <c r="C41" s="34">
        <v>26.83</v>
      </c>
      <c r="D41" s="6" t="s">
        <v>33</v>
      </c>
      <c r="E41" s="12" t="s">
        <v>229</v>
      </c>
      <c r="F41" s="6">
        <v>46</v>
      </c>
      <c r="G41" s="7">
        <v>627.92999999999995</v>
      </c>
      <c r="H41" s="7">
        <f t="shared" si="0"/>
        <v>16847</v>
      </c>
      <c r="I41">
        <f t="shared" si="1"/>
        <v>0.32929189106984597</v>
      </c>
      <c r="J41" s="6">
        <f t="shared" si="2"/>
        <v>46</v>
      </c>
      <c r="K41" s="6">
        <v>1</v>
      </c>
      <c r="L41">
        <f t="shared" si="3"/>
        <v>8.8349014374039658</v>
      </c>
      <c r="M41">
        <f>INDEX(Sheet1!B$2:B$96,MATCH(Query2aGONLY!J41,Sheet1!A$2:A$96,0))</f>
        <v>0.32929189106984597</v>
      </c>
      <c r="N41">
        <f t="shared" si="4"/>
        <v>8.8349014374039658</v>
      </c>
      <c r="O41" s="53">
        <f t="shared" si="19"/>
        <v>630.07000000000005</v>
      </c>
      <c r="P41" s="54">
        <f t="shared" si="6"/>
        <v>2.1400000000001</v>
      </c>
      <c r="Q41" s="55">
        <f t="shared" si="7"/>
        <v>3.4080231872981068E-3</v>
      </c>
      <c r="R41" s="5">
        <f t="shared" si="8"/>
        <v>16905</v>
      </c>
      <c r="S41" s="26">
        <f t="shared" si="9"/>
        <v>46</v>
      </c>
      <c r="T41" s="5">
        <f t="shared" si="10"/>
        <v>642.66999999999996</v>
      </c>
      <c r="U41" s="5">
        <f t="shared" si="11"/>
        <v>17243</v>
      </c>
      <c r="V41" s="54">
        <f t="shared" si="12"/>
        <v>14.740000000000009</v>
      </c>
      <c r="W41" s="56">
        <f t="shared" si="13"/>
        <v>2.3473954103164382E-2</v>
      </c>
      <c r="X41" s="58">
        <f t="shared" si="14"/>
        <v>46</v>
      </c>
      <c r="Y41" s="5">
        <f t="shared" si="15"/>
        <v>655.52</v>
      </c>
      <c r="Z41" s="5">
        <f t="shared" si="16"/>
        <v>17588</v>
      </c>
      <c r="AA41" s="53">
        <f t="shared" si="17"/>
        <v>12.850000000000023</v>
      </c>
      <c r="AB41" s="56">
        <f t="shared" si="18"/>
        <v>1.9994709571008486E-2</v>
      </c>
    </row>
    <row r="42" spans="1:28" ht="15" customHeight="1" x14ac:dyDescent="0.25">
      <c r="A42" s="2" t="s">
        <v>34</v>
      </c>
      <c r="B42" s="35">
        <v>83</v>
      </c>
      <c r="C42" s="34">
        <v>0.19</v>
      </c>
      <c r="D42" s="6" t="s">
        <v>34</v>
      </c>
      <c r="E42" s="12" t="s">
        <v>230</v>
      </c>
      <c r="F42" s="6">
        <v>21</v>
      </c>
      <c r="G42" s="7">
        <v>439.43</v>
      </c>
      <c r="H42" s="7">
        <f t="shared" si="0"/>
        <v>83</v>
      </c>
      <c r="I42">
        <f t="shared" si="1"/>
        <v>0.23044087030850957</v>
      </c>
      <c r="J42" s="6">
        <f t="shared" si="2"/>
        <v>21</v>
      </c>
      <c r="K42" s="6">
        <v>1</v>
      </c>
      <c r="L42">
        <f t="shared" si="3"/>
        <v>4.3783765358616819E-2</v>
      </c>
      <c r="M42">
        <f>INDEX(Sheet1!B$2:B$96,MATCH(Query2aGONLY!J42,Sheet1!A$2:A$96,0))</f>
        <v>0.23044087030850957</v>
      </c>
      <c r="N42">
        <f t="shared" si="4"/>
        <v>4.3783765358616819E-2</v>
      </c>
      <c r="O42" s="53">
        <f t="shared" si="19"/>
        <v>440.93</v>
      </c>
      <c r="P42" s="54">
        <f t="shared" si="6"/>
        <v>1.5</v>
      </c>
      <c r="Q42" s="55">
        <f t="shared" si="7"/>
        <v>3.4135129599708715E-3</v>
      </c>
      <c r="R42" s="5">
        <f t="shared" si="8"/>
        <v>84</v>
      </c>
      <c r="S42" s="26">
        <f t="shared" si="9"/>
        <v>21</v>
      </c>
      <c r="T42" s="5">
        <f t="shared" si="10"/>
        <v>449.75</v>
      </c>
      <c r="U42" s="5">
        <f t="shared" si="11"/>
        <v>85</v>
      </c>
      <c r="V42" s="54">
        <f t="shared" si="12"/>
        <v>10.319999999999993</v>
      </c>
      <c r="W42" s="56">
        <f t="shared" si="13"/>
        <v>2.3484969164599578E-2</v>
      </c>
      <c r="X42" s="58">
        <f t="shared" si="14"/>
        <v>21</v>
      </c>
      <c r="Y42" s="5">
        <f t="shared" si="15"/>
        <v>458.75</v>
      </c>
      <c r="Z42" s="5">
        <f t="shared" si="16"/>
        <v>87</v>
      </c>
      <c r="AA42" s="53">
        <f t="shared" si="17"/>
        <v>9</v>
      </c>
      <c r="AB42" s="56">
        <f t="shared" si="18"/>
        <v>2.0011117287381877E-2</v>
      </c>
    </row>
    <row r="43" spans="1:28" ht="15" customHeight="1" x14ac:dyDescent="0.25">
      <c r="A43" s="2" t="s">
        <v>35</v>
      </c>
      <c r="B43" s="35">
        <v>64579</v>
      </c>
      <c r="C43" s="34">
        <v>131.71</v>
      </c>
      <c r="D43" s="6" t="s">
        <v>35</v>
      </c>
      <c r="E43" s="12" t="s">
        <v>231</v>
      </c>
      <c r="F43" s="6">
        <v>30</v>
      </c>
      <c r="G43" s="7">
        <v>490.31</v>
      </c>
      <c r="H43" s="7">
        <f t="shared" si="0"/>
        <v>64579</v>
      </c>
      <c r="I43">
        <f t="shared" si="1"/>
        <v>0.25712277978509734</v>
      </c>
      <c r="J43" s="6">
        <f t="shared" si="2"/>
        <v>30</v>
      </c>
      <c r="K43" s="6">
        <v>1</v>
      </c>
      <c r="L43">
        <f t="shared" si="3"/>
        <v>33.865641325495176</v>
      </c>
      <c r="M43">
        <f>INDEX(Sheet1!B$2:B$96,MATCH(Query2aGONLY!J43,Sheet1!A$2:A$96,0))</f>
        <v>0.25712277978509734</v>
      </c>
      <c r="N43">
        <f t="shared" si="4"/>
        <v>33.865641325495176</v>
      </c>
      <c r="O43" s="53">
        <f t="shared" si="19"/>
        <v>491.98</v>
      </c>
      <c r="P43" s="54">
        <f t="shared" si="6"/>
        <v>1.6700000000000159</v>
      </c>
      <c r="Q43" s="55">
        <f t="shared" si="7"/>
        <v>3.406008443637731E-3</v>
      </c>
      <c r="R43" s="5">
        <f t="shared" si="8"/>
        <v>64799</v>
      </c>
      <c r="S43" s="26">
        <f t="shared" si="9"/>
        <v>30</v>
      </c>
      <c r="T43" s="5">
        <f t="shared" si="10"/>
        <v>501.82</v>
      </c>
      <c r="U43" s="5">
        <f t="shared" si="11"/>
        <v>66095</v>
      </c>
      <c r="V43" s="54">
        <f t="shared" si="12"/>
        <v>11.509999999999991</v>
      </c>
      <c r="W43" s="56">
        <f t="shared" si="13"/>
        <v>2.3474944422916096E-2</v>
      </c>
      <c r="X43" s="58">
        <f t="shared" si="14"/>
        <v>30</v>
      </c>
      <c r="Y43" s="5">
        <f t="shared" si="15"/>
        <v>511.86</v>
      </c>
      <c r="Z43" s="5">
        <f t="shared" si="16"/>
        <v>67417</v>
      </c>
      <c r="AA43" s="53">
        <f t="shared" si="17"/>
        <v>10.04000000000002</v>
      </c>
      <c r="AB43" s="56">
        <f t="shared" si="18"/>
        <v>2.0007173887051175E-2</v>
      </c>
    </row>
    <row r="44" spans="1:28" ht="15" customHeight="1" x14ac:dyDescent="0.25">
      <c r="A44" s="2" t="s">
        <v>36</v>
      </c>
      <c r="B44" s="35">
        <v>72421</v>
      </c>
      <c r="C44" s="34">
        <v>155.4</v>
      </c>
      <c r="D44" s="6" t="s">
        <v>36</v>
      </c>
      <c r="E44" s="12" t="s">
        <v>232</v>
      </c>
      <c r="F44" s="6">
        <v>26</v>
      </c>
      <c r="G44" s="7">
        <v>466.03</v>
      </c>
      <c r="H44" s="7">
        <f t="shared" si="0"/>
        <v>72421</v>
      </c>
      <c r="I44">
        <f t="shared" si="1"/>
        <v>0.24439013902071935</v>
      </c>
      <c r="J44" s="6">
        <f t="shared" si="2"/>
        <v>26</v>
      </c>
      <c r="K44" s="6">
        <v>1</v>
      </c>
      <c r="L44">
        <f t="shared" si="3"/>
        <v>37.978227603819789</v>
      </c>
      <c r="M44">
        <f>INDEX(Sheet1!B$2:B$96,MATCH(Query2aGONLY!J44,Sheet1!A$2:A$96,0))</f>
        <v>0.24439013902071935</v>
      </c>
      <c r="N44">
        <f t="shared" si="4"/>
        <v>37.978227603819789</v>
      </c>
      <c r="O44" s="53">
        <f t="shared" si="19"/>
        <v>467.62</v>
      </c>
      <c r="P44" s="54">
        <f t="shared" si="6"/>
        <v>1.5900000000000318</v>
      </c>
      <c r="Q44" s="55">
        <f t="shared" si="7"/>
        <v>3.4117975237646331E-3</v>
      </c>
      <c r="R44" s="5">
        <f t="shared" si="8"/>
        <v>72668</v>
      </c>
      <c r="S44" s="26">
        <f t="shared" si="9"/>
        <v>26</v>
      </c>
      <c r="T44" s="5">
        <f t="shared" si="10"/>
        <v>476.97</v>
      </c>
      <c r="U44" s="5">
        <f t="shared" si="11"/>
        <v>74121</v>
      </c>
      <c r="V44" s="54">
        <f t="shared" si="12"/>
        <v>10.940000000000055</v>
      </c>
      <c r="W44" s="56">
        <f t="shared" si="13"/>
        <v>2.3474883591185235E-2</v>
      </c>
      <c r="X44" s="58">
        <f t="shared" si="14"/>
        <v>26</v>
      </c>
      <c r="Y44" s="5">
        <f t="shared" si="15"/>
        <v>486.51</v>
      </c>
      <c r="Z44" s="5">
        <f t="shared" si="16"/>
        <v>75604</v>
      </c>
      <c r="AA44" s="53">
        <f t="shared" si="17"/>
        <v>9.5399999999999636</v>
      </c>
      <c r="AB44" s="56">
        <f t="shared" si="18"/>
        <v>2.0001257940750913E-2</v>
      </c>
    </row>
    <row r="45" spans="1:28" ht="15" customHeight="1" x14ac:dyDescent="0.25">
      <c r="A45" s="2" t="s">
        <v>37</v>
      </c>
      <c r="B45" s="35">
        <v>10939</v>
      </c>
      <c r="C45" s="34">
        <v>25.43</v>
      </c>
      <c r="D45" s="6" t="s">
        <v>37</v>
      </c>
      <c r="E45" s="12" t="s">
        <v>233</v>
      </c>
      <c r="F45" s="6">
        <v>19</v>
      </c>
      <c r="G45" s="7">
        <v>430.18</v>
      </c>
      <c r="H45" s="7">
        <f t="shared" si="0"/>
        <v>10939</v>
      </c>
      <c r="I45">
        <f t="shared" si="1"/>
        <v>0.22559009077512834</v>
      </c>
      <c r="J45" s="6">
        <f t="shared" si="2"/>
        <v>19</v>
      </c>
      <c r="K45" s="6">
        <v>1</v>
      </c>
      <c r="L45">
        <f t="shared" si="3"/>
        <v>5.7367560084115139</v>
      </c>
      <c r="M45">
        <f>INDEX(Sheet1!B$2:B$96,MATCH(Query2aGONLY!J45,Sheet1!A$2:A$96,0))</f>
        <v>0.22559009077512834</v>
      </c>
      <c r="N45">
        <f t="shared" si="4"/>
        <v>5.7367560084115139</v>
      </c>
      <c r="O45" s="53">
        <f t="shared" si="19"/>
        <v>431.64</v>
      </c>
      <c r="P45" s="54">
        <f t="shared" si="6"/>
        <v>1.4599999999999795</v>
      </c>
      <c r="Q45" s="55">
        <f t="shared" si="7"/>
        <v>3.3939281231112083E-3</v>
      </c>
      <c r="R45" s="5">
        <f t="shared" si="8"/>
        <v>10977</v>
      </c>
      <c r="S45" s="26">
        <f t="shared" si="9"/>
        <v>19</v>
      </c>
      <c r="T45" s="5">
        <f t="shared" si="10"/>
        <v>440.27</v>
      </c>
      <c r="U45" s="5">
        <f t="shared" si="11"/>
        <v>11196</v>
      </c>
      <c r="V45" s="54">
        <f t="shared" si="12"/>
        <v>10.089999999999975</v>
      </c>
      <c r="W45" s="56">
        <f t="shared" si="13"/>
        <v>2.3455297782323619E-2</v>
      </c>
      <c r="X45" s="58">
        <f t="shared" si="14"/>
        <v>19</v>
      </c>
      <c r="Y45" s="5">
        <f t="shared" si="15"/>
        <v>449.08</v>
      </c>
      <c r="Z45" s="5">
        <f t="shared" si="16"/>
        <v>11420</v>
      </c>
      <c r="AA45" s="53">
        <f t="shared" si="17"/>
        <v>8.8100000000000023</v>
      </c>
      <c r="AB45" s="56">
        <f t="shared" si="18"/>
        <v>2.0010448134099537E-2</v>
      </c>
    </row>
    <row r="46" spans="1:28" ht="15" customHeight="1" x14ac:dyDescent="0.25">
      <c r="A46" s="2" t="s">
        <v>38</v>
      </c>
      <c r="B46" s="35">
        <v>2675</v>
      </c>
      <c r="C46" s="34">
        <v>6.61</v>
      </c>
      <c r="D46" s="6" t="s">
        <v>38</v>
      </c>
      <c r="E46" s="12" t="s">
        <v>234</v>
      </c>
      <c r="F46" s="6">
        <v>13</v>
      </c>
      <c r="G46" s="7">
        <v>404.74</v>
      </c>
      <c r="H46" s="7">
        <f t="shared" si="0"/>
        <v>2675</v>
      </c>
      <c r="I46">
        <f t="shared" si="1"/>
        <v>0.21224913603683446</v>
      </c>
      <c r="J46" s="6">
        <f t="shared" si="2"/>
        <v>13</v>
      </c>
      <c r="K46" s="6">
        <v>1</v>
      </c>
      <c r="L46">
        <f t="shared" si="3"/>
        <v>1.4029667892034758</v>
      </c>
      <c r="M46">
        <f>INDEX(Sheet1!B$2:B$96,MATCH(Query2aGONLY!J46,Sheet1!A$2:A$96,0))</f>
        <v>0.21224913603683446</v>
      </c>
      <c r="N46">
        <f t="shared" si="4"/>
        <v>1.4029667892034758</v>
      </c>
      <c r="O46" s="53">
        <f t="shared" si="19"/>
        <v>406.12</v>
      </c>
      <c r="P46" s="54">
        <f t="shared" si="6"/>
        <v>1.3799999999999955</v>
      </c>
      <c r="Q46" s="55">
        <f t="shared" si="7"/>
        <v>3.4095962840341833E-3</v>
      </c>
      <c r="R46" s="5">
        <f t="shared" si="8"/>
        <v>2684</v>
      </c>
      <c r="S46" s="26">
        <f t="shared" si="9"/>
        <v>13</v>
      </c>
      <c r="T46" s="5">
        <f t="shared" si="10"/>
        <v>414.24</v>
      </c>
      <c r="U46" s="5">
        <f t="shared" si="11"/>
        <v>2738</v>
      </c>
      <c r="V46" s="54">
        <f t="shared" si="12"/>
        <v>9.5</v>
      </c>
      <c r="W46" s="56">
        <f t="shared" si="13"/>
        <v>2.3471858477046994E-2</v>
      </c>
      <c r="X46" s="58">
        <f t="shared" si="14"/>
        <v>13</v>
      </c>
      <c r="Y46" s="5">
        <f t="shared" si="15"/>
        <v>422.52</v>
      </c>
      <c r="Z46" s="5">
        <f t="shared" si="16"/>
        <v>2793</v>
      </c>
      <c r="AA46" s="53">
        <f t="shared" si="17"/>
        <v>8.2799999999999727</v>
      </c>
      <c r="AB46" s="56">
        <f t="shared" si="18"/>
        <v>1.9988412514484289E-2</v>
      </c>
    </row>
    <row r="47" spans="1:28" ht="15" customHeight="1" x14ac:dyDescent="0.25">
      <c r="A47" s="2" t="s">
        <v>39</v>
      </c>
      <c r="B47" s="35">
        <v>397</v>
      </c>
      <c r="C47" s="34">
        <v>0.79</v>
      </c>
      <c r="D47" s="6" t="s">
        <v>39</v>
      </c>
      <c r="E47" s="12" t="s">
        <v>235</v>
      </c>
      <c r="F47" s="6">
        <v>32</v>
      </c>
      <c r="G47" s="7">
        <v>503.04</v>
      </c>
      <c r="H47" s="7">
        <f t="shared" si="0"/>
        <v>397</v>
      </c>
      <c r="I47">
        <f t="shared" si="1"/>
        <v>0.26379850124022636</v>
      </c>
      <c r="J47" s="6">
        <f t="shared" si="2"/>
        <v>32</v>
      </c>
      <c r="K47" s="6">
        <v>1</v>
      </c>
      <c r="L47">
        <f t="shared" si="3"/>
        <v>0.20840081597977883</v>
      </c>
      <c r="M47">
        <f>INDEX(Sheet1!B$2:B$96,MATCH(Query2aGONLY!J47,Sheet1!A$2:A$96,0))</f>
        <v>0.26379850124022636</v>
      </c>
      <c r="N47">
        <f t="shared" si="4"/>
        <v>0.20840081597977883</v>
      </c>
      <c r="O47" s="53">
        <f t="shared" si="19"/>
        <v>504.75</v>
      </c>
      <c r="P47" s="54">
        <f t="shared" si="6"/>
        <v>1.7099999999999795</v>
      </c>
      <c r="Q47" s="55">
        <f t="shared" si="7"/>
        <v>3.3993320610686615E-3</v>
      </c>
      <c r="R47" s="5">
        <f t="shared" si="8"/>
        <v>399</v>
      </c>
      <c r="S47" s="26">
        <f t="shared" si="9"/>
        <v>32</v>
      </c>
      <c r="T47" s="5">
        <f t="shared" si="10"/>
        <v>514.85</v>
      </c>
      <c r="U47" s="5">
        <f t="shared" si="11"/>
        <v>407</v>
      </c>
      <c r="V47" s="54">
        <f t="shared" si="12"/>
        <v>11.810000000000002</v>
      </c>
      <c r="W47" s="56">
        <f t="shared" si="13"/>
        <v>2.3477258269720105E-2</v>
      </c>
      <c r="X47" s="58">
        <f t="shared" si="14"/>
        <v>32</v>
      </c>
      <c r="Y47" s="5">
        <f t="shared" si="15"/>
        <v>525.15</v>
      </c>
      <c r="Z47" s="5">
        <f t="shared" si="16"/>
        <v>415</v>
      </c>
      <c r="AA47" s="53">
        <f t="shared" si="17"/>
        <v>10.299999999999955</v>
      </c>
      <c r="AB47" s="56">
        <f t="shared" si="18"/>
        <v>2.0005826939885313E-2</v>
      </c>
    </row>
    <row r="48" spans="1:28" ht="15" customHeight="1" x14ac:dyDescent="0.25">
      <c r="A48" s="2" t="s">
        <v>40</v>
      </c>
      <c r="B48" s="35">
        <v>39029</v>
      </c>
      <c r="C48" s="34">
        <v>79.599999999999994</v>
      </c>
      <c r="D48" s="6" t="s">
        <v>40</v>
      </c>
      <c r="E48" s="12" t="s">
        <v>236</v>
      </c>
      <c r="F48" s="6">
        <v>30</v>
      </c>
      <c r="G48" s="7">
        <v>490.31</v>
      </c>
      <c r="H48" s="7">
        <f t="shared" si="0"/>
        <v>39029</v>
      </c>
      <c r="I48">
        <f t="shared" si="1"/>
        <v>0.25712277978509734</v>
      </c>
      <c r="J48" s="6">
        <f t="shared" si="2"/>
        <v>30</v>
      </c>
      <c r="K48" s="6">
        <v>1</v>
      </c>
      <c r="L48">
        <f t="shared" si="3"/>
        <v>20.466973270893746</v>
      </c>
      <c r="M48">
        <f>INDEX(Sheet1!B$2:B$96,MATCH(Query2aGONLY!J48,Sheet1!A$2:A$96,0))</f>
        <v>0.25712277978509734</v>
      </c>
      <c r="N48">
        <f t="shared" si="4"/>
        <v>20.466973270893746</v>
      </c>
      <c r="O48" s="53">
        <f t="shared" si="19"/>
        <v>491.98</v>
      </c>
      <c r="P48" s="54">
        <f t="shared" si="6"/>
        <v>1.6700000000000159</v>
      </c>
      <c r="Q48" s="55">
        <f t="shared" si="7"/>
        <v>3.406008443637731E-3</v>
      </c>
      <c r="R48" s="5">
        <f t="shared" si="8"/>
        <v>39162</v>
      </c>
      <c r="S48" s="26">
        <f t="shared" si="9"/>
        <v>30</v>
      </c>
      <c r="T48" s="5">
        <f t="shared" si="10"/>
        <v>501.82</v>
      </c>
      <c r="U48" s="5">
        <f t="shared" si="11"/>
        <v>39945</v>
      </c>
      <c r="V48" s="54">
        <f t="shared" si="12"/>
        <v>11.509999999999991</v>
      </c>
      <c r="W48" s="56">
        <f t="shared" si="13"/>
        <v>2.3474944422916096E-2</v>
      </c>
      <c r="X48" s="58">
        <f t="shared" si="14"/>
        <v>30</v>
      </c>
      <c r="Y48" s="5">
        <f t="shared" si="15"/>
        <v>511.86</v>
      </c>
      <c r="Z48" s="5">
        <f t="shared" si="16"/>
        <v>40744</v>
      </c>
      <c r="AA48" s="53">
        <f t="shared" si="17"/>
        <v>10.04000000000002</v>
      </c>
      <c r="AB48" s="56">
        <f t="shared" si="18"/>
        <v>2.0007173887051175E-2</v>
      </c>
    </row>
    <row r="49" spans="1:28" ht="15" customHeight="1" x14ac:dyDescent="0.25">
      <c r="A49" s="2" t="s">
        <v>41</v>
      </c>
      <c r="B49" s="35">
        <v>54054</v>
      </c>
      <c r="C49" s="34">
        <v>123.01</v>
      </c>
      <c r="D49" s="6" t="s">
        <v>41</v>
      </c>
      <c r="E49" s="12" t="s">
        <v>237</v>
      </c>
      <c r="F49" s="6">
        <v>21</v>
      </c>
      <c r="G49" s="7">
        <v>439.43</v>
      </c>
      <c r="H49" s="7">
        <f t="shared" si="0"/>
        <v>54054</v>
      </c>
      <c r="I49">
        <f t="shared" si="1"/>
        <v>0.23044087030850957</v>
      </c>
      <c r="J49" s="6">
        <f t="shared" si="2"/>
        <v>21</v>
      </c>
      <c r="K49" s="6">
        <v>1</v>
      </c>
      <c r="L49">
        <f t="shared" si="3"/>
        <v>28.346531456649764</v>
      </c>
      <c r="M49">
        <f>INDEX(Sheet1!B$2:B$96,MATCH(Query2aGONLY!J49,Sheet1!A$2:A$96,0))</f>
        <v>0.23044087030850957</v>
      </c>
      <c r="N49">
        <f t="shared" si="4"/>
        <v>28.346531456649764</v>
      </c>
      <c r="O49" s="53">
        <f t="shared" si="19"/>
        <v>440.93</v>
      </c>
      <c r="P49" s="54">
        <f t="shared" si="6"/>
        <v>1.5</v>
      </c>
      <c r="Q49" s="55">
        <f t="shared" si="7"/>
        <v>3.4135129599708715E-3</v>
      </c>
      <c r="R49" s="5">
        <f t="shared" si="8"/>
        <v>54239</v>
      </c>
      <c r="S49" s="26">
        <f t="shared" si="9"/>
        <v>21</v>
      </c>
      <c r="T49" s="5">
        <f t="shared" si="10"/>
        <v>449.75</v>
      </c>
      <c r="U49" s="5">
        <f t="shared" si="11"/>
        <v>55324</v>
      </c>
      <c r="V49" s="54">
        <f t="shared" si="12"/>
        <v>10.319999999999993</v>
      </c>
      <c r="W49" s="56">
        <f t="shared" si="13"/>
        <v>2.3484969164599578E-2</v>
      </c>
      <c r="X49" s="58">
        <f t="shared" si="14"/>
        <v>21</v>
      </c>
      <c r="Y49" s="5">
        <f t="shared" si="15"/>
        <v>458.75</v>
      </c>
      <c r="Z49" s="5">
        <f t="shared" si="16"/>
        <v>56431</v>
      </c>
      <c r="AA49" s="53">
        <f t="shared" si="17"/>
        <v>9</v>
      </c>
      <c r="AB49" s="56">
        <f t="shared" si="18"/>
        <v>2.0011117287381877E-2</v>
      </c>
    </row>
    <row r="50" spans="1:28" ht="15" customHeight="1" x14ac:dyDescent="0.25">
      <c r="A50" s="2" t="s">
        <v>42</v>
      </c>
      <c r="B50" s="35">
        <v>205842</v>
      </c>
      <c r="C50" s="34">
        <v>413.96</v>
      </c>
      <c r="D50" s="6" t="s">
        <v>42</v>
      </c>
      <c r="E50" s="12" t="s">
        <v>238</v>
      </c>
      <c r="F50" s="6">
        <v>31</v>
      </c>
      <c r="G50" s="7">
        <v>497.25</v>
      </c>
      <c r="H50" s="7">
        <f t="shared" si="0"/>
        <v>205842</v>
      </c>
      <c r="I50">
        <f t="shared" si="1"/>
        <v>0.26076217545662878</v>
      </c>
      <c r="J50" s="6">
        <f t="shared" si="2"/>
        <v>31</v>
      </c>
      <c r="K50" s="6">
        <v>1</v>
      </c>
      <c r="L50">
        <f t="shared" si="3"/>
        <v>107.94511015202605</v>
      </c>
      <c r="M50">
        <f>INDEX(Sheet1!B$2:B$96,MATCH(Query2aGONLY!J50,Sheet1!A$2:A$96,0))</f>
        <v>0.26076217545662878</v>
      </c>
      <c r="N50">
        <f t="shared" si="4"/>
        <v>107.94511015202605</v>
      </c>
      <c r="O50" s="53">
        <f t="shared" si="19"/>
        <v>498.94</v>
      </c>
      <c r="P50" s="54">
        <f t="shared" si="6"/>
        <v>1.6899999999999977</v>
      </c>
      <c r="Q50" s="55">
        <f t="shared" si="7"/>
        <v>3.3986928104575119E-3</v>
      </c>
      <c r="R50" s="5">
        <f t="shared" si="8"/>
        <v>206541</v>
      </c>
      <c r="S50" s="26">
        <f t="shared" si="9"/>
        <v>31</v>
      </c>
      <c r="T50" s="5">
        <f t="shared" si="10"/>
        <v>508.92</v>
      </c>
      <c r="U50" s="5">
        <f t="shared" si="11"/>
        <v>210673</v>
      </c>
      <c r="V50" s="54">
        <f t="shared" si="12"/>
        <v>11.670000000000016</v>
      </c>
      <c r="W50" s="56">
        <f t="shared" si="13"/>
        <v>2.3469079939668208E-2</v>
      </c>
      <c r="X50" s="58">
        <f t="shared" si="14"/>
        <v>31</v>
      </c>
      <c r="Y50" s="5">
        <f t="shared" si="15"/>
        <v>519.1</v>
      </c>
      <c r="Z50" s="5">
        <f t="shared" si="16"/>
        <v>214887</v>
      </c>
      <c r="AA50" s="53">
        <f t="shared" si="17"/>
        <v>10.180000000000007</v>
      </c>
      <c r="AB50" s="56">
        <f t="shared" si="18"/>
        <v>2.0003143912599244E-2</v>
      </c>
    </row>
    <row r="51" spans="1:28" ht="15" customHeight="1" x14ac:dyDescent="0.25">
      <c r="A51" s="2" t="s">
        <v>43</v>
      </c>
      <c r="B51" s="35">
        <v>15401</v>
      </c>
      <c r="C51" s="34">
        <v>31.41</v>
      </c>
      <c r="D51" s="6" t="s">
        <v>43</v>
      </c>
      <c r="E51" s="12" t="s">
        <v>239</v>
      </c>
      <c r="F51" s="6">
        <v>30</v>
      </c>
      <c r="G51" s="7">
        <v>490.31</v>
      </c>
      <c r="H51" s="7">
        <f t="shared" si="0"/>
        <v>15401</v>
      </c>
      <c r="I51">
        <f t="shared" si="1"/>
        <v>0.25712277978509734</v>
      </c>
      <c r="J51" s="6">
        <f t="shared" si="2"/>
        <v>30</v>
      </c>
      <c r="K51" s="6">
        <v>1</v>
      </c>
      <c r="L51">
        <f t="shared" si="3"/>
        <v>8.0762265130499085</v>
      </c>
      <c r="M51">
        <f>INDEX(Sheet1!B$2:B$96,MATCH(Query2aGONLY!J51,Sheet1!A$2:A$96,0))</f>
        <v>0.25712277978509734</v>
      </c>
      <c r="N51">
        <f t="shared" si="4"/>
        <v>8.0762265130499085</v>
      </c>
      <c r="O51" s="53">
        <f t="shared" si="19"/>
        <v>491.98</v>
      </c>
      <c r="P51" s="54">
        <f t="shared" si="6"/>
        <v>1.6700000000000159</v>
      </c>
      <c r="Q51" s="55">
        <f t="shared" si="7"/>
        <v>3.406008443637731E-3</v>
      </c>
      <c r="R51" s="5">
        <f t="shared" si="8"/>
        <v>15453</v>
      </c>
      <c r="S51" s="26">
        <f t="shared" si="9"/>
        <v>30</v>
      </c>
      <c r="T51" s="5">
        <f t="shared" si="10"/>
        <v>501.82</v>
      </c>
      <c r="U51" s="5">
        <f t="shared" si="11"/>
        <v>15762</v>
      </c>
      <c r="V51" s="54">
        <f t="shared" si="12"/>
        <v>11.509999999999991</v>
      </c>
      <c r="W51" s="56">
        <f t="shared" si="13"/>
        <v>2.3474944422916096E-2</v>
      </c>
      <c r="X51" s="58">
        <f t="shared" si="14"/>
        <v>30</v>
      </c>
      <c r="Y51" s="5">
        <f t="shared" si="15"/>
        <v>511.86</v>
      </c>
      <c r="Z51" s="5">
        <f t="shared" si="16"/>
        <v>16078</v>
      </c>
      <c r="AA51" s="53">
        <f t="shared" si="17"/>
        <v>10.04000000000002</v>
      </c>
      <c r="AB51" s="56">
        <f t="shared" si="18"/>
        <v>2.0007173887051175E-2</v>
      </c>
    </row>
    <row r="52" spans="1:28" ht="15" customHeight="1" x14ac:dyDescent="0.25">
      <c r="A52" s="2" t="s">
        <v>44</v>
      </c>
      <c r="B52" s="35">
        <v>27086</v>
      </c>
      <c r="C52" s="34">
        <v>55.9</v>
      </c>
      <c r="D52" s="6" t="s">
        <v>44</v>
      </c>
      <c r="E52" s="12" t="s">
        <v>240</v>
      </c>
      <c r="F52" s="6">
        <v>29</v>
      </c>
      <c r="G52" s="7">
        <v>484.54</v>
      </c>
      <c r="H52" s="7">
        <f t="shared" si="0"/>
        <v>27086</v>
      </c>
      <c r="I52">
        <f t="shared" si="1"/>
        <v>0.2540969421734639</v>
      </c>
      <c r="J52" s="6">
        <f t="shared" si="2"/>
        <v>29</v>
      </c>
      <c r="K52" s="6">
        <v>1</v>
      </c>
      <c r="L52">
        <f t="shared" si="3"/>
        <v>14.204019067496631</v>
      </c>
      <c r="M52">
        <f>INDEX(Sheet1!B$2:B$96,MATCH(Query2aGONLY!J52,Sheet1!A$2:A$96,0))</f>
        <v>0.2540969421734639</v>
      </c>
      <c r="N52">
        <f t="shared" si="4"/>
        <v>14.204019067496631</v>
      </c>
      <c r="O52" s="53">
        <f t="shared" si="19"/>
        <v>486.19</v>
      </c>
      <c r="P52" s="54">
        <f t="shared" si="6"/>
        <v>1.6499999999999773</v>
      </c>
      <c r="Q52" s="55">
        <f t="shared" si="7"/>
        <v>3.4052916167911364E-3</v>
      </c>
      <c r="R52" s="5">
        <f t="shared" si="8"/>
        <v>27178</v>
      </c>
      <c r="S52" s="26">
        <f t="shared" si="9"/>
        <v>29</v>
      </c>
      <c r="T52" s="5">
        <f t="shared" si="10"/>
        <v>495.91</v>
      </c>
      <c r="U52" s="5">
        <f t="shared" si="11"/>
        <v>27721</v>
      </c>
      <c r="V52" s="54">
        <f t="shared" si="12"/>
        <v>11.370000000000005</v>
      </c>
      <c r="W52" s="56">
        <f t="shared" si="13"/>
        <v>2.3465554959342889E-2</v>
      </c>
      <c r="X52" s="58">
        <f t="shared" si="14"/>
        <v>29</v>
      </c>
      <c r="Y52" s="5">
        <f t="shared" si="15"/>
        <v>505.83</v>
      </c>
      <c r="Z52" s="5">
        <f t="shared" si="16"/>
        <v>28276</v>
      </c>
      <c r="AA52" s="53">
        <f t="shared" si="17"/>
        <v>9.9199999999999591</v>
      </c>
      <c r="AB52" s="56">
        <f t="shared" si="18"/>
        <v>2.0003629690871244E-2</v>
      </c>
    </row>
    <row r="53" spans="1:28" ht="15" customHeight="1" x14ac:dyDescent="0.25">
      <c r="A53" s="2" t="s">
        <v>45</v>
      </c>
      <c r="B53" s="35">
        <v>77386</v>
      </c>
      <c r="C53" s="34">
        <v>174.27</v>
      </c>
      <c r="D53" s="6" t="s">
        <v>45</v>
      </c>
      <c r="E53" s="12" t="s">
        <v>241</v>
      </c>
      <c r="F53" s="6">
        <v>22</v>
      </c>
      <c r="G53" s="7">
        <v>444.06</v>
      </c>
      <c r="H53" s="7">
        <f t="shared" si="0"/>
        <v>77386</v>
      </c>
      <c r="I53">
        <f t="shared" si="1"/>
        <v>0.23286888211819121</v>
      </c>
      <c r="J53" s="6">
        <f t="shared" si="2"/>
        <v>22</v>
      </c>
      <c r="K53" s="6">
        <v>1</v>
      </c>
      <c r="L53">
        <f t="shared" si="3"/>
        <v>40.582060086737187</v>
      </c>
      <c r="M53">
        <f>INDEX(Sheet1!B$2:B$96,MATCH(Query2aGONLY!J53,Sheet1!A$2:A$96,0))</f>
        <v>0.23286888211819121</v>
      </c>
      <c r="N53">
        <f t="shared" si="4"/>
        <v>40.582060086737187</v>
      </c>
      <c r="O53" s="53">
        <f t="shared" si="19"/>
        <v>445.57</v>
      </c>
      <c r="P53" s="54">
        <f t="shared" si="6"/>
        <v>1.5099999999999909</v>
      </c>
      <c r="Q53" s="55">
        <f t="shared" si="7"/>
        <v>3.4004413817952323E-3</v>
      </c>
      <c r="R53" s="5">
        <f t="shared" si="8"/>
        <v>77649</v>
      </c>
      <c r="S53" s="26">
        <f t="shared" si="9"/>
        <v>22</v>
      </c>
      <c r="T53" s="5">
        <f t="shared" si="10"/>
        <v>454.48</v>
      </c>
      <c r="U53" s="5">
        <f t="shared" si="11"/>
        <v>79202</v>
      </c>
      <c r="V53" s="54">
        <f t="shared" si="12"/>
        <v>10.420000000000016</v>
      </c>
      <c r="W53" s="56">
        <f t="shared" si="13"/>
        <v>2.3465297482322244E-2</v>
      </c>
      <c r="X53" s="58">
        <f t="shared" si="14"/>
        <v>22</v>
      </c>
      <c r="Y53" s="5">
        <f t="shared" si="15"/>
        <v>463.57</v>
      </c>
      <c r="Z53" s="5">
        <f t="shared" si="16"/>
        <v>80786</v>
      </c>
      <c r="AA53" s="53">
        <f t="shared" si="17"/>
        <v>9.089999999999975</v>
      </c>
      <c r="AB53" s="56">
        <f t="shared" si="18"/>
        <v>2.0000880126738195E-2</v>
      </c>
    </row>
    <row r="54" spans="1:28" ht="15" customHeight="1" x14ac:dyDescent="0.25">
      <c r="A54" s="2" t="s">
        <v>46</v>
      </c>
      <c r="B54" s="35">
        <v>19655</v>
      </c>
      <c r="C54" s="34">
        <v>48.15</v>
      </c>
      <c r="D54" s="6" t="s">
        <v>46</v>
      </c>
      <c r="E54" s="12" t="s">
        <v>242</v>
      </c>
      <c r="F54" s="6">
        <v>14</v>
      </c>
      <c r="G54" s="7">
        <v>408.21</v>
      </c>
      <c r="H54" s="7">
        <f t="shared" si="0"/>
        <v>19655</v>
      </c>
      <c r="I54">
        <f t="shared" si="1"/>
        <v>0.21406883387260014</v>
      </c>
      <c r="J54" s="6">
        <f t="shared" si="2"/>
        <v>14</v>
      </c>
      <c r="K54" s="6">
        <v>1</v>
      </c>
      <c r="L54">
        <f t="shared" si="3"/>
        <v>10.307414350965697</v>
      </c>
      <c r="M54">
        <f>INDEX(Sheet1!B$2:B$96,MATCH(Query2aGONLY!J54,Sheet1!A$2:A$96,0))</f>
        <v>0.21406883387260014</v>
      </c>
      <c r="N54">
        <f t="shared" si="4"/>
        <v>10.307414350965697</v>
      </c>
      <c r="O54" s="53">
        <f t="shared" si="19"/>
        <v>409.6</v>
      </c>
      <c r="P54" s="54">
        <f t="shared" si="6"/>
        <v>1.3900000000000432</v>
      </c>
      <c r="Q54" s="55">
        <f t="shared" si="7"/>
        <v>3.4051101148919508E-3</v>
      </c>
      <c r="R54" s="5">
        <f t="shared" si="8"/>
        <v>19722</v>
      </c>
      <c r="S54" s="26">
        <f t="shared" si="9"/>
        <v>14</v>
      </c>
      <c r="T54" s="5">
        <f t="shared" si="10"/>
        <v>417.79</v>
      </c>
      <c r="U54" s="5">
        <f t="shared" si="11"/>
        <v>20117</v>
      </c>
      <c r="V54" s="54">
        <f t="shared" si="12"/>
        <v>9.5800000000000409</v>
      </c>
      <c r="W54" s="56">
        <f t="shared" si="13"/>
        <v>2.3468312878175551E-2</v>
      </c>
      <c r="X54" s="58">
        <f t="shared" si="14"/>
        <v>14</v>
      </c>
      <c r="Y54" s="5">
        <f t="shared" si="15"/>
        <v>426.15</v>
      </c>
      <c r="Z54" s="5">
        <f t="shared" si="16"/>
        <v>20519</v>
      </c>
      <c r="AA54" s="53">
        <f t="shared" si="17"/>
        <v>8.3599999999999568</v>
      </c>
      <c r="AB54" s="56">
        <f t="shared" si="18"/>
        <v>2.0010052897388535E-2</v>
      </c>
    </row>
    <row r="55" spans="1:28" ht="15" customHeight="1" x14ac:dyDescent="0.25">
      <c r="A55" s="2" t="s">
        <v>47</v>
      </c>
      <c r="B55" s="35">
        <v>53191</v>
      </c>
      <c r="C55" s="34">
        <v>99.56</v>
      </c>
      <c r="D55" s="6" t="s">
        <v>47</v>
      </c>
      <c r="E55" s="12" t="s">
        <v>243</v>
      </c>
      <c r="F55" s="6">
        <v>36</v>
      </c>
      <c r="G55" s="7">
        <v>534.26</v>
      </c>
      <c r="H55" s="7">
        <f t="shared" si="0"/>
        <v>53191</v>
      </c>
      <c r="I55">
        <f t="shared" si="1"/>
        <v>0.2801705376761357</v>
      </c>
      <c r="J55" s="6">
        <f t="shared" si="2"/>
        <v>36</v>
      </c>
      <c r="K55" s="6">
        <v>1</v>
      </c>
      <c r="L55">
        <f t="shared" si="3"/>
        <v>27.893778731036072</v>
      </c>
      <c r="M55">
        <f>INDEX(Sheet1!B$2:B$96,MATCH(Query2aGONLY!J55,Sheet1!A$2:A$96,0))</f>
        <v>0.2801705376761357</v>
      </c>
      <c r="N55">
        <f t="shared" si="4"/>
        <v>27.893778731036072</v>
      </c>
      <c r="O55" s="53">
        <f t="shared" si="19"/>
        <v>536.08000000000004</v>
      </c>
      <c r="P55" s="54">
        <f t="shared" si="6"/>
        <v>1.82000000000005</v>
      </c>
      <c r="Q55" s="55">
        <f t="shared" si="7"/>
        <v>3.4065810653989633E-3</v>
      </c>
      <c r="R55" s="5">
        <f t="shared" si="8"/>
        <v>53372</v>
      </c>
      <c r="S55" s="26">
        <f t="shared" si="9"/>
        <v>36</v>
      </c>
      <c r="T55" s="5">
        <f t="shared" si="10"/>
        <v>546.79999999999995</v>
      </c>
      <c r="U55" s="5">
        <f t="shared" si="11"/>
        <v>54439</v>
      </c>
      <c r="V55" s="54">
        <f t="shared" si="12"/>
        <v>12.539999999999964</v>
      </c>
      <c r="W55" s="56">
        <f t="shared" si="13"/>
        <v>2.3471717890165771E-2</v>
      </c>
      <c r="X55" s="58">
        <f t="shared" si="14"/>
        <v>36</v>
      </c>
      <c r="Y55" s="5">
        <f t="shared" si="15"/>
        <v>557.74</v>
      </c>
      <c r="Z55" s="5">
        <f t="shared" si="16"/>
        <v>55529</v>
      </c>
      <c r="AA55" s="53">
        <f t="shared" si="17"/>
        <v>10.940000000000055</v>
      </c>
      <c r="AB55" s="56">
        <f t="shared" si="18"/>
        <v>2.0007315288954015E-2</v>
      </c>
    </row>
    <row r="56" spans="1:28" ht="15" customHeight="1" x14ac:dyDescent="0.25">
      <c r="A56" s="2" t="s">
        <v>48</v>
      </c>
      <c r="B56" s="35">
        <v>958395</v>
      </c>
      <c r="C56" s="34">
        <v>1687.91</v>
      </c>
      <c r="D56" s="6" t="s">
        <v>48</v>
      </c>
      <c r="E56" s="12" t="s">
        <v>244</v>
      </c>
      <c r="F56" s="6">
        <v>40</v>
      </c>
      <c r="G56" s="7">
        <v>567.79999999999995</v>
      </c>
      <c r="H56" s="7">
        <f t="shared" si="0"/>
        <v>958395</v>
      </c>
      <c r="I56">
        <f t="shared" si="1"/>
        <v>0.29775920205987694</v>
      </c>
      <c r="J56" s="6">
        <f t="shared" si="2"/>
        <v>40</v>
      </c>
      <c r="K56" s="6">
        <v>1</v>
      </c>
      <c r="L56">
        <f t="shared" si="3"/>
        <v>502.59073474888692</v>
      </c>
      <c r="M56">
        <f>INDEX(Sheet1!B$2:B$96,MATCH(Query2aGONLY!J56,Sheet1!A$2:A$96,0))</f>
        <v>0.29775920205987694</v>
      </c>
      <c r="N56">
        <f t="shared" si="4"/>
        <v>502.59073474888692</v>
      </c>
      <c r="O56" s="53">
        <f t="shared" si="19"/>
        <v>569.73</v>
      </c>
      <c r="P56" s="54">
        <f t="shared" si="6"/>
        <v>1.9300000000000637</v>
      </c>
      <c r="Q56" s="55">
        <f t="shared" si="7"/>
        <v>3.3990841845721446E-3</v>
      </c>
      <c r="R56" s="5">
        <f t="shared" si="8"/>
        <v>961653</v>
      </c>
      <c r="S56" s="26">
        <f t="shared" si="9"/>
        <v>40</v>
      </c>
      <c r="T56" s="5">
        <f t="shared" si="10"/>
        <v>581.12</v>
      </c>
      <c r="U56" s="5">
        <f t="shared" si="11"/>
        <v>980878</v>
      </c>
      <c r="V56" s="54">
        <f t="shared" si="12"/>
        <v>13.32000000000005</v>
      </c>
      <c r="W56" s="56">
        <f t="shared" si="13"/>
        <v>2.3458964424093079E-2</v>
      </c>
      <c r="X56" s="58">
        <f t="shared" si="14"/>
        <v>40</v>
      </c>
      <c r="Y56" s="5">
        <f t="shared" si="15"/>
        <v>592.74</v>
      </c>
      <c r="Z56" s="5">
        <f t="shared" si="16"/>
        <v>1000492</v>
      </c>
      <c r="AA56" s="53">
        <f t="shared" si="17"/>
        <v>11.620000000000005</v>
      </c>
      <c r="AB56" s="56">
        <f t="shared" si="18"/>
        <v>1.9995870044052871E-2</v>
      </c>
    </row>
    <row r="57" spans="1:28" ht="15" customHeight="1" x14ac:dyDescent="0.25">
      <c r="A57" s="2" t="s">
        <v>49</v>
      </c>
      <c r="B57" s="35">
        <v>195489</v>
      </c>
      <c r="C57" s="34">
        <v>393.14</v>
      </c>
      <c r="D57" s="6" t="s">
        <v>49</v>
      </c>
      <c r="E57" s="12" t="s">
        <v>245</v>
      </c>
      <c r="F57" s="6">
        <v>31</v>
      </c>
      <c r="G57" s="7">
        <v>497.25</v>
      </c>
      <c r="H57" s="7">
        <f t="shared" si="0"/>
        <v>195489</v>
      </c>
      <c r="I57">
        <f t="shared" si="1"/>
        <v>0.26076217545662878</v>
      </c>
      <c r="J57" s="6">
        <f t="shared" si="2"/>
        <v>31</v>
      </c>
      <c r="K57" s="6">
        <v>1</v>
      </c>
      <c r="L57">
        <f t="shared" si="3"/>
        <v>102.51604165901904</v>
      </c>
      <c r="M57">
        <f>INDEX(Sheet1!B$2:B$96,MATCH(Query2aGONLY!J57,Sheet1!A$2:A$96,0))</f>
        <v>0.26076217545662878</v>
      </c>
      <c r="N57">
        <f t="shared" si="4"/>
        <v>102.51604165901904</v>
      </c>
      <c r="O57" s="53">
        <f t="shared" si="19"/>
        <v>498.94</v>
      </c>
      <c r="P57" s="54">
        <f t="shared" si="6"/>
        <v>1.6899999999999977</v>
      </c>
      <c r="Q57" s="55">
        <f t="shared" si="7"/>
        <v>3.3986928104575119E-3</v>
      </c>
      <c r="R57" s="5">
        <f t="shared" si="8"/>
        <v>196153</v>
      </c>
      <c r="S57" s="26">
        <f t="shared" si="9"/>
        <v>31</v>
      </c>
      <c r="T57" s="5">
        <f t="shared" si="10"/>
        <v>508.92</v>
      </c>
      <c r="U57" s="5">
        <f t="shared" si="11"/>
        <v>200077</v>
      </c>
      <c r="V57" s="54">
        <f t="shared" si="12"/>
        <v>11.670000000000016</v>
      </c>
      <c r="W57" s="56">
        <f t="shared" si="13"/>
        <v>2.3469079939668208E-2</v>
      </c>
      <c r="X57" s="58">
        <f t="shared" si="14"/>
        <v>31</v>
      </c>
      <c r="Y57" s="5">
        <f t="shared" si="15"/>
        <v>519.1</v>
      </c>
      <c r="Z57" s="5">
        <f t="shared" si="16"/>
        <v>204079</v>
      </c>
      <c r="AA57" s="53">
        <f t="shared" si="17"/>
        <v>10.180000000000007</v>
      </c>
      <c r="AB57" s="56">
        <f t="shared" si="18"/>
        <v>2.0003143912599244E-2</v>
      </c>
    </row>
    <row r="58" spans="1:28" ht="15" customHeight="1" x14ac:dyDescent="0.25">
      <c r="A58" s="2" t="s">
        <v>50</v>
      </c>
      <c r="B58" s="35">
        <v>1416594</v>
      </c>
      <c r="C58" s="34">
        <v>1508.62</v>
      </c>
      <c r="D58" s="6" t="s">
        <v>50</v>
      </c>
      <c r="E58" s="12" t="s">
        <v>246</v>
      </c>
      <c r="F58" s="6">
        <v>66</v>
      </c>
      <c r="G58" s="7">
        <v>939</v>
      </c>
      <c r="H58" s="7">
        <f t="shared" si="0"/>
        <v>1416594</v>
      </c>
      <c r="I58">
        <f t="shared" si="1"/>
        <v>0.49241967371297019</v>
      </c>
      <c r="J58" s="6">
        <f t="shared" si="2"/>
        <v>66</v>
      </c>
      <c r="K58" s="6">
        <v>1</v>
      </c>
      <c r="L58">
        <f t="shared" si="3"/>
        <v>742.87416815686106</v>
      </c>
      <c r="M58">
        <f>INDEX(Sheet1!B$2:B$96,MATCH(Query2aGONLY!J58,Sheet1!A$2:A$96,0))</f>
        <v>0.49241967371297019</v>
      </c>
      <c r="N58">
        <f t="shared" si="4"/>
        <v>742.87416815686106</v>
      </c>
      <c r="O58" s="53">
        <f t="shared" si="19"/>
        <v>942.2</v>
      </c>
      <c r="P58" s="54">
        <f t="shared" si="6"/>
        <v>3.2000000000000455</v>
      </c>
      <c r="Q58" s="55">
        <f t="shared" si="7"/>
        <v>3.4078807241747023E-3</v>
      </c>
      <c r="R58" s="5">
        <f t="shared" si="8"/>
        <v>1421422</v>
      </c>
      <c r="S58" s="26">
        <f t="shared" si="9"/>
        <v>66</v>
      </c>
      <c r="T58" s="5">
        <f t="shared" si="10"/>
        <v>961.04</v>
      </c>
      <c r="U58" s="5">
        <f t="shared" si="11"/>
        <v>1449844</v>
      </c>
      <c r="V58" s="54">
        <f t="shared" si="12"/>
        <v>22.039999999999964</v>
      </c>
      <c r="W58" s="56">
        <f t="shared" si="13"/>
        <v>2.3471778487752889E-2</v>
      </c>
      <c r="X58" s="58">
        <f t="shared" si="14"/>
        <v>66</v>
      </c>
      <c r="Y58" s="5">
        <f t="shared" si="15"/>
        <v>980.26</v>
      </c>
      <c r="Z58" s="5">
        <f t="shared" si="16"/>
        <v>1478840</v>
      </c>
      <c r="AA58" s="53">
        <f t="shared" si="17"/>
        <v>19.220000000000027</v>
      </c>
      <c r="AB58" s="56">
        <f t="shared" si="18"/>
        <v>1.9999167568467521E-2</v>
      </c>
    </row>
    <row r="59" spans="1:28" ht="15" customHeight="1" x14ac:dyDescent="0.25">
      <c r="A59" s="2" t="s">
        <v>51</v>
      </c>
      <c r="B59" s="35">
        <v>222563</v>
      </c>
      <c r="C59" s="34">
        <v>269.93</v>
      </c>
      <c r="D59" s="6" t="s">
        <v>51</v>
      </c>
      <c r="E59" s="12" t="s">
        <v>247</v>
      </c>
      <c r="F59" s="6">
        <v>60</v>
      </c>
      <c r="G59" s="7">
        <v>824.52</v>
      </c>
      <c r="H59" s="7">
        <f t="shared" si="0"/>
        <v>222563</v>
      </c>
      <c r="I59">
        <f t="shared" si="1"/>
        <v>0.4323853773906477</v>
      </c>
      <c r="J59" s="6">
        <f t="shared" si="2"/>
        <v>60</v>
      </c>
      <c r="K59" s="6">
        <v>1</v>
      </c>
      <c r="L59">
        <f t="shared" si="3"/>
        <v>116.71378491905753</v>
      </c>
      <c r="M59">
        <f>INDEX(Sheet1!B$2:B$96,MATCH(Query2aGONLY!J59,Sheet1!A$2:A$96,0))</f>
        <v>0.4323853773906477</v>
      </c>
      <c r="N59">
        <f t="shared" si="4"/>
        <v>116.71378491905753</v>
      </c>
      <c r="O59" s="53">
        <f t="shared" si="19"/>
        <v>827.33</v>
      </c>
      <c r="P59" s="54">
        <f t="shared" si="6"/>
        <v>2.8100000000000591</v>
      </c>
      <c r="Q59" s="55">
        <f t="shared" si="7"/>
        <v>3.4080434677146209E-3</v>
      </c>
      <c r="R59" s="5">
        <f t="shared" si="8"/>
        <v>223321</v>
      </c>
      <c r="S59" s="26">
        <f t="shared" si="9"/>
        <v>60</v>
      </c>
      <c r="T59" s="5">
        <f t="shared" si="10"/>
        <v>843.88</v>
      </c>
      <c r="U59" s="5">
        <f t="shared" si="11"/>
        <v>227789</v>
      </c>
      <c r="V59" s="54">
        <f t="shared" si="12"/>
        <v>19.360000000000014</v>
      </c>
      <c r="W59" s="56">
        <f t="shared" si="13"/>
        <v>2.3480327948382108E-2</v>
      </c>
      <c r="X59" s="58">
        <f t="shared" si="14"/>
        <v>60</v>
      </c>
      <c r="Y59" s="5">
        <f t="shared" si="15"/>
        <v>860.76</v>
      </c>
      <c r="Z59" s="5">
        <f t="shared" si="16"/>
        <v>232345</v>
      </c>
      <c r="AA59" s="53">
        <f t="shared" si="17"/>
        <v>16.879999999999995</v>
      </c>
      <c r="AB59" s="56">
        <f t="shared" si="18"/>
        <v>2.000284400625681E-2</v>
      </c>
    </row>
    <row r="60" spans="1:28" ht="15" customHeight="1" x14ac:dyDescent="0.25">
      <c r="A60" s="2" t="s">
        <v>52</v>
      </c>
      <c r="B60" s="35">
        <v>18467</v>
      </c>
      <c r="C60" s="34">
        <v>36.71</v>
      </c>
      <c r="D60" s="6" t="s">
        <v>52</v>
      </c>
      <c r="E60" s="12" t="s">
        <v>248</v>
      </c>
      <c r="F60" s="6">
        <v>32</v>
      </c>
      <c r="G60" s="7">
        <v>503.04</v>
      </c>
      <c r="H60" s="7">
        <f t="shared" si="0"/>
        <v>18467</v>
      </c>
      <c r="I60">
        <f t="shared" si="1"/>
        <v>0.26379850124022636</v>
      </c>
      <c r="J60" s="6">
        <f t="shared" si="2"/>
        <v>32</v>
      </c>
      <c r="K60" s="6">
        <v>1</v>
      </c>
      <c r="L60">
        <f t="shared" si="3"/>
        <v>9.6840429805287105</v>
      </c>
      <c r="M60">
        <f>INDEX(Sheet1!B$2:B$96,MATCH(Query2aGONLY!J60,Sheet1!A$2:A$96,0))</f>
        <v>0.26379850124022636</v>
      </c>
      <c r="N60">
        <f t="shared" si="4"/>
        <v>9.6840429805287105</v>
      </c>
      <c r="O60" s="53">
        <f t="shared" si="19"/>
        <v>504.75</v>
      </c>
      <c r="P60" s="54">
        <f t="shared" si="6"/>
        <v>1.7099999999999795</v>
      </c>
      <c r="Q60" s="55">
        <f t="shared" si="7"/>
        <v>3.3993320610686615E-3</v>
      </c>
      <c r="R60" s="5">
        <f t="shared" si="8"/>
        <v>18529</v>
      </c>
      <c r="S60" s="26">
        <f t="shared" si="9"/>
        <v>32</v>
      </c>
      <c r="T60" s="5">
        <f t="shared" si="10"/>
        <v>514.85</v>
      </c>
      <c r="U60" s="5">
        <f t="shared" si="11"/>
        <v>18900</v>
      </c>
      <c r="V60" s="54">
        <f t="shared" si="12"/>
        <v>11.810000000000002</v>
      </c>
      <c r="W60" s="56">
        <f t="shared" si="13"/>
        <v>2.3477258269720105E-2</v>
      </c>
      <c r="X60" s="58">
        <f t="shared" si="14"/>
        <v>32</v>
      </c>
      <c r="Y60" s="5">
        <f t="shared" si="15"/>
        <v>525.15</v>
      </c>
      <c r="Z60" s="5">
        <f t="shared" si="16"/>
        <v>19278</v>
      </c>
      <c r="AA60" s="53">
        <f t="shared" si="17"/>
        <v>10.299999999999955</v>
      </c>
      <c r="AB60" s="56">
        <f t="shared" si="18"/>
        <v>2.0005826939885313E-2</v>
      </c>
    </row>
    <row r="61" spans="1:28" ht="15" customHeight="1" x14ac:dyDescent="0.25">
      <c r="A61" s="2" t="s">
        <v>53</v>
      </c>
      <c r="B61" s="35">
        <v>1747303</v>
      </c>
      <c r="C61" s="34">
        <v>2980.17</v>
      </c>
      <c r="D61" s="6" t="s">
        <v>53</v>
      </c>
      <c r="E61" s="12" t="s">
        <v>249</v>
      </c>
      <c r="F61" s="6">
        <v>42</v>
      </c>
      <c r="G61" s="7">
        <v>586.30999999999995</v>
      </c>
      <c r="H61" s="7">
        <f t="shared" si="0"/>
        <v>1747303</v>
      </c>
      <c r="I61">
        <f t="shared" si="1"/>
        <v>0.30746600521262141</v>
      </c>
      <c r="J61" s="6">
        <f t="shared" si="2"/>
        <v>42</v>
      </c>
      <c r="K61" s="6">
        <v>1</v>
      </c>
      <c r="L61">
        <f t="shared" si="3"/>
        <v>916.30096475449795</v>
      </c>
      <c r="M61">
        <f>INDEX(Sheet1!B$2:B$96,MATCH(Query2aGONLY!J61,Sheet1!A$2:A$96,0))</f>
        <v>0.30746600521262141</v>
      </c>
      <c r="N61">
        <f t="shared" si="4"/>
        <v>916.30096475449795</v>
      </c>
      <c r="O61" s="53">
        <f t="shared" si="19"/>
        <v>588.30999999999995</v>
      </c>
      <c r="P61" s="54">
        <f t="shared" si="6"/>
        <v>2</v>
      </c>
      <c r="Q61" s="55">
        <f t="shared" si="7"/>
        <v>3.4111647422012249E-3</v>
      </c>
      <c r="R61" s="5">
        <f t="shared" si="8"/>
        <v>1753264</v>
      </c>
      <c r="S61" s="26">
        <f t="shared" si="9"/>
        <v>42</v>
      </c>
      <c r="T61" s="5">
        <f t="shared" si="10"/>
        <v>600.08000000000004</v>
      </c>
      <c r="U61" s="5">
        <f t="shared" si="11"/>
        <v>1788340</v>
      </c>
      <c r="V61" s="54">
        <f t="shared" si="12"/>
        <v>13.770000000000095</v>
      </c>
      <c r="W61" s="56">
        <f t="shared" si="13"/>
        <v>2.3485869250055597E-2</v>
      </c>
      <c r="X61" s="58">
        <f t="shared" si="14"/>
        <v>42</v>
      </c>
      <c r="Y61" s="5">
        <f t="shared" si="15"/>
        <v>612.08000000000004</v>
      </c>
      <c r="Z61" s="5">
        <f t="shared" si="16"/>
        <v>1824102</v>
      </c>
      <c r="AA61" s="53">
        <f t="shared" si="17"/>
        <v>12</v>
      </c>
      <c r="AB61" s="56">
        <f t="shared" si="18"/>
        <v>1.9997333688841486E-2</v>
      </c>
    </row>
    <row r="62" spans="1:28" ht="15" customHeight="1" x14ac:dyDescent="0.25">
      <c r="A62" s="2" t="s">
        <v>54</v>
      </c>
      <c r="B62" s="35">
        <v>744619</v>
      </c>
      <c r="C62" s="34">
        <v>1749.78</v>
      </c>
      <c r="D62" s="6" t="s">
        <v>54</v>
      </c>
      <c r="E62" s="12" t="s">
        <v>250</v>
      </c>
      <c r="F62" s="6">
        <v>18</v>
      </c>
      <c r="G62" s="7">
        <v>425.55</v>
      </c>
      <c r="H62" s="7">
        <f t="shared" si="0"/>
        <v>744619</v>
      </c>
      <c r="I62">
        <f t="shared" si="1"/>
        <v>0.22316207896544671</v>
      </c>
      <c r="J62" s="6">
        <f t="shared" si="2"/>
        <v>18</v>
      </c>
      <c r="K62" s="6">
        <v>1</v>
      </c>
      <c r="L62">
        <f t="shared" si="3"/>
        <v>390.48454253215931</v>
      </c>
      <c r="M62">
        <f>INDEX(Sheet1!B$2:B$96,MATCH(Query2aGONLY!J62,Sheet1!A$2:A$96,0))</f>
        <v>0.22316207896544671</v>
      </c>
      <c r="N62">
        <f t="shared" si="4"/>
        <v>390.48454253215931</v>
      </c>
      <c r="O62" s="53">
        <f t="shared" si="19"/>
        <v>427</v>
      </c>
      <c r="P62" s="54">
        <f t="shared" si="6"/>
        <v>1.4499999999999886</v>
      </c>
      <c r="Q62" s="55">
        <f t="shared" si="7"/>
        <v>3.4073551874045085E-3</v>
      </c>
      <c r="R62" s="5">
        <f t="shared" si="8"/>
        <v>747156</v>
      </c>
      <c r="S62" s="26">
        <f t="shared" si="9"/>
        <v>18</v>
      </c>
      <c r="T62" s="5">
        <f t="shared" si="10"/>
        <v>435.54</v>
      </c>
      <c r="U62" s="5">
        <f t="shared" si="11"/>
        <v>762099</v>
      </c>
      <c r="V62" s="54">
        <f t="shared" si="12"/>
        <v>9.9900000000000091</v>
      </c>
      <c r="W62" s="56">
        <f t="shared" si="13"/>
        <v>2.3475502291152646E-2</v>
      </c>
      <c r="X62" s="58">
        <f t="shared" si="14"/>
        <v>18</v>
      </c>
      <c r="Y62" s="5">
        <f t="shared" si="15"/>
        <v>444.25</v>
      </c>
      <c r="Z62" s="5">
        <f t="shared" si="16"/>
        <v>777340</v>
      </c>
      <c r="AA62" s="53">
        <f t="shared" si="17"/>
        <v>8.7099999999999795</v>
      </c>
      <c r="AB62" s="56">
        <f t="shared" si="18"/>
        <v>1.9998163199706064E-2</v>
      </c>
    </row>
    <row r="63" spans="1:28" ht="15" customHeight="1" x14ac:dyDescent="0.25">
      <c r="A63" s="2" t="s">
        <v>55</v>
      </c>
      <c r="B63" s="35">
        <v>34378</v>
      </c>
      <c r="C63" s="34">
        <v>90.36</v>
      </c>
      <c r="D63" s="6" t="s">
        <v>55</v>
      </c>
      <c r="E63" s="12" t="s">
        <v>251</v>
      </c>
      <c r="F63" s="6">
        <v>6</v>
      </c>
      <c r="G63" s="7">
        <v>380.46</v>
      </c>
      <c r="H63" s="7">
        <f t="shared" si="0"/>
        <v>34378</v>
      </c>
      <c r="I63">
        <f t="shared" si="1"/>
        <v>0.19951649527245646</v>
      </c>
      <c r="J63" s="6">
        <f t="shared" si="2"/>
        <v>6</v>
      </c>
      <c r="K63" s="6">
        <v>1</v>
      </c>
      <c r="L63">
        <f t="shared" si="3"/>
        <v>18.028310512819164</v>
      </c>
      <c r="M63">
        <f>INDEX(Sheet1!B$2:B$96,MATCH(Query2aGONLY!J63,Sheet1!A$2:A$96,0))</f>
        <v>0.19951649527245646</v>
      </c>
      <c r="N63">
        <f t="shared" si="4"/>
        <v>18.028310512819164</v>
      </c>
      <c r="O63" s="53">
        <f t="shared" si="19"/>
        <v>381.75</v>
      </c>
      <c r="P63" s="54">
        <f t="shared" si="6"/>
        <v>1.2900000000000205</v>
      </c>
      <c r="Q63" s="55">
        <f t="shared" si="7"/>
        <v>3.3906323923671884E-3</v>
      </c>
      <c r="R63" s="5">
        <f t="shared" si="8"/>
        <v>34495</v>
      </c>
      <c r="S63" s="26">
        <f t="shared" si="9"/>
        <v>6</v>
      </c>
      <c r="T63" s="5">
        <f t="shared" si="10"/>
        <v>389.39</v>
      </c>
      <c r="U63" s="5">
        <f t="shared" si="11"/>
        <v>35185</v>
      </c>
      <c r="V63" s="54">
        <f t="shared" si="12"/>
        <v>8.9300000000000068</v>
      </c>
      <c r="W63" s="56">
        <f t="shared" si="13"/>
        <v>2.3471587026231422E-2</v>
      </c>
      <c r="X63" s="58">
        <f t="shared" si="14"/>
        <v>6</v>
      </c>
      <c r="Y63" s="5">
        <f t="shared" si="15"/>
        <v>397.18</v>
      </c>
      <c r="Z63" s="5">
        <f t="shared" si="16"/>
        <v>35889</v>
      </c>
      <c r="AA63" s="53">
        <f t="shared" si="17"/>
        <v>7.7900000000000205</v>
      </c>
      <c r="AB63" s="56">
        <f t="shared" si="18"/>
        <v>2.0005649862605668E-2</v>
      </c>
    </row>
    <row r="64" spans="1:28" ht="15" customHeight="1" x14ac:dyDescent="0.25">
      <c r="A64" s="2" t="s">
        <v>56</v>
      </c>
      <c r="B64" s="35">
        <v>9</v>
      </c>
      <c r="C64" s="34">
        <v>0.02</v>
      </c>
      <c r="D64" s="6" t="s">
        <v>56</v>
      </c>
      <c r="E64" s="12" t="s">
        <v>252</v>
      </c>
      <c r="F64" s="6">
        <v>27</v>
      </c>
      <c r="G64" s="7">
        <v>470.66</v>
      </c>
      <c r="H64" s="7">
        <f t="shared" si="0"/>
        <v>9</v>
      </c>
      <c r="I64">
        <f t="shared" si="1"/>
        <v>0.24681815083040101</v>
      </c>
      <c r="J64" s="6">
        <f t="shared" si="2"/>
        <v>27</v>
      </c>
      <c r="K64" s="6">
        <v>1</v>
      </c>
      <c r="L64">
        <f t="shared" si="3"/>
        <v>4.9363630166080205E-3</v>
      </c>
      <c r="M64">
        <f>INDEX(Sheet1!B$2:B$96,MATCH(Query2aGONLY!J64,Sheet1!A$2:A$96,0))</f>
        <v>0.24681815083040101</v>
      </c>
      <c r="N64">
        <f t="shared" si="4"/>
        <v>4.9363630166080205E-3</v>
      </c>
      <c r="O64" s="53">
        <f t="shared" si="19"/>
        <v>472.26</v>
      </c>
      <c r="P64" s="54">
        <f t="shared" si="6"/>
        <v>1.5999999999999659</v>
      </c>
      <c r="Q64" s="55">
        <f t="shared" si="7"/>
        <v>3.3994815790591207E-3</v>
      </c>
      <c r="R64" s="5">
        <f t="shared" si="8"/>
        <v>9</v>
      </c>
      <c r="S64" s="26">
        <f t="shared" si="9"/>
        <v>27</v>
      </c>
      <c r="T64" s="5">
        <f t="shared" si="10"/>
        <v>481.71</v>
      </c>
      <c r="U64" s="5">
        <f t="shared" si="11"/>
        <v>10</v>
      </c>
      <c r="V64" s="54">
        <f t="shared" si="12"/>
        <v>11.049999999999955</v>
      </c>
      <c r="W64" s="56">
        <f t="shared" si="13"/>
        <v>2.3477669655377457E-2</v>
      </c>
      <c r="X64" s="58">
        <f t="shared" si="14"/>
        <v>27</v>
      </c>
      <c r="Y64" s="5">
        <f t="shared" si="15"/>
        <v>491.34</v>
      </c>
      <c r="Z64" s="5">
        <f t="shared" si="16"/>
        <v>10</v>
      </c>
      <c r="AA64" s="53">
        <f t="shared" si="17"/>
        <v>9.6299999999999955</v>
      </c>
      <c r="AB64" s="56">
        <f t="shared" si="18"/>
        <v>1.9991281061219397E-2</v>
      </c>
    </row>
    <row r="65" spans="1:28" ht="15" customHeight="1" x14ac:dyDescent="0.25">
      <c r="A65" s="2" t="s">
        <v>57</v>
      </c>
      <c r="B65" s="35">
        <v>347191</v>
      </c>
      <c r="C65" s="34">
        <v>850.52</v>
      </c>
      <c r="D65" s="6" t="s">
        <v>57</v>
      </c>
      <c r="E65" s="12" t="s">
        <v>253</v>
      </c>
      <c r="F65" s="6">
        <v>14</v>
      </c>
      <c r="G65" s="7">
        <v>408.21</v>
      </c>
      <c r="H65" s="7">
        <f t="shared" si="0"/>
        <v>347191</v>
      </c>
      <c r="I65">
        <f t="shared" si="1"/>
        <v>0.21406883387260014</v>
      </c>
      <c r="J65" s="6">
        <f t="shared" si="2"/>
        <v>14</v>
      </c>
      <c r="K65" s="6">
        <v>1</v>
      </c>
      <c r="L65">
        <f t="shared" si="3"/>
        <v>182.06982458532386</v>
      </c>
      <c r="M65">
        <f>INDEX(Sheet1!B$2:B$96,MATCH(Query2aGONLY!J65,Sheet1!A$2:A$96,0))</f>
        <v>0.21406883387260014</v>
      </c>
      <c r="N65">
        <f t="shared" si="4"/>
        <v>182.06982458532386</v>
      </c>
      <c r="O65" s="53">
        <f t="shared" si="19"/>
        <v>409.6</v>
      </c>
      <c r="P65" s="54">
        <f t="shared" si="6"/>
        <v>1.3900000000000432</v>
      </c>
      <c r="Q65" s="55">
        <f t="shared" si="7"/>
        <v>3.4051101148919508E-3</v>
      </c>
      <c r="R65" s="5">
        <f t="shared" si="8"/>
        <v>348373</v>
      </c>
      <c r="S65" s="26">
        <f t="shared" si="9"/>
        <v>14</v>
      </c>
      <c r="T65" s="5">
        <f t="shared" si="10"/>
        <v>417.79</v>
      </c>
      <c r="U65" s="5">
        <f t="shared" si="11"/>
        <v>355339</v>
      </c>
      <c r="V65" s="54">
        <f t="shared" si="12"/>
        <v>9.5800000000000409</v>
      </c>
      <c r="W65" s="56">
        <f t="shared" si="13"/>
        <v>2.3468312878175551E-2</v>
      </c>
      <c r="X65" s="58">
        <f t="shared" si="14"/>
        <v>14</v>
      </c>
      <c r="Y65" s="5">
        <f t="shared" si="15"/>
        <v>426.15</v>
      </c>
      <c r="Z65" s="5">
        <f t="shared" si="16"/>
        <v>362449</v>
      </c>
      <c r="AA65" s="53">
        <f t="shared" si="17"/>
        <v>8.3599999999999568</v>
      </c>
      <c r="AB65" s="56">
        <f t="shared" si="18"/>
        <v>2.0010052897388535E-2</v>
      </c>
    </row>
    <row r="66" spans="1:28" ht="15" customHeight="1" x14ac:dyDescent="0.25">
      <c r="A66" s="8" t="s">
        <v>388</v>
      </c>
      <c r="B66" s="27"/>
      <c r="C66" s="11"/>
      <c r="D66" s="6" t="s">
        <v>388</v>
      </c>
      <c r="E66" s="12" t="s">
        <v>254</v>
      </c>
      <c r="F66" s="6">
        <v>32</v>
      </c>
      <c r="G66" s="7">
        <v>503.04</v>
      </c>
      <c r="H66" s="7">
        <f t="shared" si="0"/>
        <v>0</v>
      </c>
      <c r="I66">
        <f t="shared" si="1"/>
        <v>0.26379850124022636</v>
      </c>
      <c r="J66" s="6">
        <f t="shared" si="2"/>
        <v>32</v>
      </c>
      <c r="K66" s="6">
        <v>1</v>
      </c>
      <c r="L66">
        <f t="shared" si="3"/>
        <v>0</v>
      </c>
      <c r="M66">
        <f>INDEX(Sheet1!B$2:B$96,MATCH(Query2aGONLY!J66,Sheet1!A$2:A$96,0))</f>
        <v>0.26379850124022636</v>
      </c>
      <c r="N66">
        <f t="shared" si="4"/>
        <v>0</v>
      </c>
      <c r="O66" s="53">
        <f t="shared" si="19"/>
        <v>504.75</v>
      </c>
      <c r="P66" s="54">
        <f t="shared" si="6"/>
        <v>1.7099999999999795</v>
      </c>
      <c r="Q66" s="55">
        <f t="shared" si="7"/>
        <v>3.3993320610686615E-3</v>
      </c>
      <c r="R66" s="5">
        <f t="shared" si="8"/>
        <v>0</v>
      </c>
      <c r="S66" s="26">
        <f t="shared" si="9"/>
        <v>32</v>
      </c>
      <c r="T66" s="5">
        <f t="shared" si="10"/>
        <v>514.85</v>
      </c>
      <c r="U66" s="5">
        <f t="shared" si="11"/>
        <v>0</v>
      </c>
      <c r="V66" s="54">
        <f t="shared" si="12"/>
        <v>11.810000000000002</v>
      </c>
      <c r="W66" s="56">
        <f t="shared" si="13"/>
        <v>2.3477258269720105E-2</v>
      </c>
      <c r="X66" s="58">
        <f t="shared" si="14"/>
        <v>32</v>
      </c>
      <c r="Y66" s="5">
        <f t="shared" si="15"/>
        <v>525.15</v>
      </c>
      <c r="Z66" s="5">
        <f t="shared" si="16"/>
        <v>0</v>
      </c>
      <c r="AA66" s="53">
        <f t="shared" si="17"/>
        <v>10.299999999999955</v>
      </c>
      <c r="AB66" s="56">
        <f t="shared" si="18"/>
        <v>2.0005826939885313E-2</v>
      </c>
    </row>
    <row r="67" spans="1:28" ht="15" customHeight="1" x14ac:dyDescent="0.25">
      <c r="A67" s="2" t="s">
        <v>58</v>
      </c>
      <c r="B67" s="37">
        <v>54969</v>
      </c>
      <c r="C67" s="36">
        <v>58.54</v>
      </c>
      <c r="D67" s="6" t="s">
        <v>58</v>
      </c>
      <c r="E67" s="12" t="s">
        <v>255</v>
      </c>
      <c r="F67" s="6">
        <v>66</v>
      </c>
      <c r="G67" s="7">
        <v>939</v>
      </c>
      <c r="H67" s="7">
        <f t="shared" si="0"/>
        <v>54969</v>
      </c>
      <c r="I67">
        <f t="shared" si="1"/>
        <v>0.49241967371297019</v>
      </c>
      <c r="J67" s="6">
        <f t="shared" si="2"/>
        <v>66</v>
      </c>
      <c r="K67" s="6">
        <v>1</v>
      </c>
      <c r="L67">
        <f t="shared" si="3"/>
        <v>28.826247699157275</v>
      </c>
      <c r="M67">
        <f>INDEX(Sheet1!B$2:B$96,MATCH(Query2aGONLY!J67,Sheet1!A$2:A$96,0))</f>
        <v>0.49241967371297019</v>
      </c>
      <c r="N67">
        <f t="shared" si="4"/>
        <v>28.826247699157275</v>
      </c>
      <c r="O67" s="53">
        <f t="shared" si="19"/>
        <v>942.2</v>
      </c>
      <c r="P67" s="54">
        <f t="shared" si="6"/>
        <v>3.2000000000000455</v>
      </c>
      <c r="Q67" s="55">
        <f t="shared" si="7"/>
        <v>3.4078807241747023E-3</v>
      </c>
      <c r="R67" s="5">
        <f t="shared" si="8"/>
        <v>55156</v>
      </c>
      <c r="S67" s="26">
        <f t="shared" si="9"/>
        <v>66</v>
      </c>
      <c r="T67" s="5">
        <f t="shared" si="10"/>
        <v>961.04</v>
      </c>
      <c r="U67" s="5">
        <f t="shared" si="11"/>
        <v>56259</v>
      </c>
      <c r="V67" s="54">
        <f t="shared" si="12"/>
        <v>22.039999999999964</v>
      </c>
      <c r="W67" s="56">
        <f t="shared" si="13"/>
        <v>2.3471778487752889E-2</v>
      </c>
      <c r="X67" s="58">
        <f t="shared" si="14"/>
        <v>66</v>
      </c>
      <c r="Y67" s="5">
        <f t="shared" si="15"/>
        <v>980.26</v>
      </c>
      <c r="Z67" s="5">
        <f t="shared" si="16"/>
        <v>57384</v>
      </c>
      <c r="AA67" s="53">
        <f t="shared" si="17"/>
        <v>19.220000000000027</v>
      </c>
      <c r="AB67" s="56">
        <f t="shared" si="18"/>
        <v>1.9999167568467521E-2</v>
      </c>
    </row>
    <row r="68" spans="1:28" ht="15" customHeight="1" x14ac:dyDescent="0.25">
      <c r="A68" s="2" t="s">
        <v>59</v>
      </c>
      <c r="B68" s="37">
        <v>55173</v>
      </c>
      <c r="C68" s="36">
        <v>109.68</v>
      </c>
      <c r="D68" s="6" t="s">
        <v>59</v>
      </c>
      <c r="E68" s="12" t="s">
        <v>256</v>
      </c>
      <c r="F68" s="6">
        <v>32</v>
      </c>
      <c r="G68" s="7">
        <v>503.04</v>
      </c>
      <c r="H68" s="7">
        <f t="shared" si="0"/>
        <v>55173</v>
      </c>
      <c r="I68">
        <f t="shared" si="1"/>
        <v>0.26379850124022636</v>
      </c>
      <c r="J68" s="6">
        <f t="shared" si="2"/>
        <v>32</v>
      </c>
      <c r="K68" s="6">
        <v>1</v>
      </c>
      <c r="L68">
        <f t="shared" si="3"/>
        <v>28.933419616028029</v>
      </c>
      <c r="M68">
        <f>INDEX(Sheet1!B$2:B$96,MATCH(Query2aGONLY!J68,Sheet1!A$2:A$96,0))</f>
        <v>0.26379850124022636</v>
      </c>
      <c r="N68">
        <f t="shared" si="4"/>
        <v>28.933419616028029</v>
      </c>
      <c r="O68" s="53">
        <f t="shared" si="19"/>
        <v>504.75</v>
      </c>
      <c r="P68" s="54">
        <f t="shared" si="6"/>
        <v>1.7099999999999795</v>
      </c>
      <c r="Q68" s="55">
        <f t="shared" si="7"/>
        <v>3.3993320610686615E-3</v>
      </c>
      <c r="R68" s="5">
        <f t="shared" si="8"/>
        <v>55361</v>
      </c>
      <c r="S68" s="26">
        <f t="shared" si="9"/>
        <v>32</v>
      </c>
      <c r="T68" s="5">
        <f t="shared" si="10"/>
        <v>514.85</v>
      </c>
      <c r="U68" s="5">
        <f t="shared" si="11"/>
        <v>56469</v>
      </c>
      <c r="V68" s="54">
        <f t="shared" si="12"/>
        <v>11.810000000000002</v>
      </c>
      <c r="W68" s="56">
        <f t="shared" si="13"/>
        <v>2.3477258269720105E-2</v>
      </c>
      <c r="X68" s="58">
        <f t="shared" si="14"/>
        <v>32</v>
      </c>
      <c r="Y68" s="5">
        <f t="shared" si="15"/>
        <v>525.15</v>
      </c>
      <c r="Z68" s="5">
        <f t="shared" si="16"/>
        <v>57598</v>
      </c>
      <c r="AA68" s="53">
        <f t="shared" si="17"/>
        <v>10.299999999999955</v>
      </c>
      <c r="AB68" s="56">
        <f t="shared" si="18"/>
        <v>2.0005826939885313E-2</v>
      </c>
    </row>
    <row r="69" spans="1:28" ht="15" customHeight="1" x14ac:dyDescent="0.25">
      <c r="A69" s="2" t="s">
        <v>60</v>
      </c>
      <c r="B69" s="37">
        <v>19558</v>
      </c>
      <c r="C69" s="36">
        <v>39.89</v>
      </c>
      <c r="D69" s="6" t="s">
        <v>60</v>
      </c>
      <c r="E69" s="12" t="s">
        <v>257</v>
      </c>
      <c r="F69" s="6">
        <v>30</v>
      </c>
      <c r="G69" s="7">
        <v>490.31</v>
      </c>
      <c r="H69" s="7">
        <f t="shared" si="0"/>
        <v>19558</v>
      </c>
      <c r="I69">
        <f t="shared" si="1"/>
        <v>0.25712277978509734</v>
      </c>
      <c r="J69" s="6">
        <f t="shared" si="2"/>
        <v>30</v>
      </c>
      <c r="K69" s="6">
        <v>1</v>
      </c>
      <c r="L69">
        <f t="shared" si="3"/>
        <v>10.256627685627533</v>
      </c>
      <c r="M69">
        <f>INDEX(Sheet1!B$2:B$96,MATCH(Query2aGONLY!J69,Sheet1!A$2:A$96,0))</f>
        <v>0.25712277978509734</v>
      </c>
      <c r="N69">
        <f t="shared" si="4"/>
        <v>10.256627685627533</v>
      </c>
      <c r="O69" s="53">
        <f t="shared" si="19"/>
        <v>491.98</v>
      </c>
      <c r="P69" s="54">
        <f t="shared" si="6"/>
        <v>1.6700000000000159</v>
      </c>
      <c r="Q69" s="55">
        <f t="shared" si="7"/>
        <v>3.406008443637731E-3</v>
      </c>
      <c r="R69" s="5">
        <f t="shared" si="8"/>
        <v>19625</v>
      </c>
      <c r="S69" s="26">
        <f t="shared" si="9"/>
        <v>30</v>
      </c>
      <c r="T69" s="5">
        <f t="shared" si="10"/>
        <v>501.82</v>
      </c>
      <c r="U69" s="5">
        <f t="shared" si="11"/>
        <v>20018</v>
      </c>
      <c r="V69" s="54">
        <f t="shared" si="12"/>
        <v>11.509999999999991</v>
      </c>
      <c r="W69" s="56">
        <f t="shared" si="13"/>
        <v>2.3474944422916096E-2</v>
      </c>
      <c r="X69" s="58">
        <f t="shared" si="14"/>
        <v>30</v>
      </c>
      <c r="Y69" s="5">
        <f t="shared" si="15"/>
        <v>511.86</v>
      </c>
      <c r="Z69" s="5">
        <f t="shared" si="16"/>
        <v>20418</v>
      </c>
      <c r="AA69" s="53">
        <f t="shared" si="17"/>
        <v>10.04000000000002</v>
      </c>
      <c r="AB69" s="56">
        <f t="shared" si="18"/>
        <v>2.0007173887051175E-2</v>
      </c>
    </row>
    <row r="70" spans="1:28" ht="15" customHeight="1" x14ac:dyDescent="0.25">
      <c r="A70" s="2" t="s">
        <v>61</v>
      </c>
      <c r="B70" s="37">
        <v>88174</v>
      </c>
      <c r="C70" s="36">
        <v>106.94</v>
      </c>
      <c r="D70" s="6" t="s">
        <v>61</v>
      </c>
      <c r="E70" s="12" t="s">
        <v>258</v>
      </c>
      <c r="F70" s="6">
        <v>60</v>
      </c>
      <c r="G70" s="7">
        <v>824.52</v>
      </c>
      <c r="H70" s="7">
        <f t="shared" si="0"/>
        <v>88174</v>
      </c>
      <c r="I70">
        <f t="shared" si="1"/>
        <v>0.4323853773906477</v>
      </c>
      <c r="J70" s="6">
        <f t="shared" si="2"/>
        <v>60</v>
      </c>
      <c r="K70" s="6">
        <v>1</v>
      </c>
      <c r="L70">
        <f t="shared" si="3"/>
        <v>46.239292258155864</v>
      </c>
      <c r="M70">
        <f>INDEX(Sheet1!B$2:B$96,MATCH(Query2aGONLY!J70,Sheet1!A$2:A$96,0))</f>
        <v>0.4323853773906477</v>
      </c>
      <c r="N70">
        <f t="shared" si="4"/>
        <v>46.239292258155864</v>
      </c>
      <c r="O70" s="53">
        <f t="shared" si="19"/>
        <v>827.33</v>
      </c>
      <c r="P70" s="54">
        <f t="shared" si="6"/>
        <v>2.8100000000000591</v>
      </c>
      <c r="Q70" s="55">
        <f t="shared" si="7"/>
        <v>3.4080434677146209E-3</v>
      </c>
      <c r="R70" s="5">
        <f t="shared" si="8"/>
        <v>88475</v>
      </c>
      <c r="S70" s="26">
        <f t="shared" si="9"/>
        <v>60</v>
      </c>
      <c r="T70" s="5">
        <f t="shared" si="10"/>
        <v>843.88</v>
      </c>
      <c r="U70" s="5">
        <f t="shared" si="11"/>
        <v>90245</v>
      </c>
      <c r="V70" s="54">
        <f t="shared" si="12"/>
        <v>19.360000000000014</v>
      </c>
      <c r="W70" s="56">
        <f t="shared" si="13"/>
        <v>2.3480327948382108E-2</v>
      </c>
      <c r="X70" s="58">
        <f t="shared" si="14"/>
        <v>60</v>
      </c>
      <c r="Y70" s="5">
        <f t="shared" si="15"/>
        <v>860.76</v>
      </c>
      <c r="Z70" s="5">
        <f t="shared" si="16"/>
        <v>92050</v>
      </c>
      <c r="AA70" s="53">
        <f t="shared" si="17"/>
        <v>16.879999999999995</v>
      </c>
      <c r="AB70" s="56">
        <f t="shared" si="18"/>
        <v>2.000284400625681E-2</v>
      </c>
    </row>
    <row r="71" spans="1:28" ht="15" customHeight="1" x14ac:dyDescent="0.25">
      <c r="A71" s="2" t="s">
        <v>62</v>
      </c>
      <c r="B71" s="4"/>
      <c r="C71" s="10"/>
      <c r="D71" s="6" t="s">
        <v>62</v>
      </c>
      <c r="E71" s="12" t="s">
        <v>259</v>
      </c>
      <c r="F71" s="6">
        <v>56</v>
      </c>
      <c r="G71" s="7">
        <v>758.6</v>
      </c>
      <c r="H71" s="7">
        <f t="shared" ref="H71:H134" si="20">ROUND(C71*G71,0)</f>
        <v>0</v>
      </c>
      <c r="I71">
        <f t="shared" ref="I71:I134" si="21">G71/MAX($G$7:$G$211)</f>
        <v>0.39781636259708114</v>
      </c>
      <c r="J71" s="6">
        <f t="shared" ref="J71:J134" si="22">ROUND(F71*K71,0)</f>
        <v>56</v>
      </c>
      <c r="K71" s="6">
        <v>1</v>
      </c>
      <c r="L71">
        <f t="shared" ref="L71:L134" si="23">C71*I71</f>
        <v>0</v>
      </c>
      <c r="M71">
        <f>INDEX(Sheet1!B$2:B$96,MATCH(Query2aGONLY!J71,Sheet1!A$2:A$96,0))</f>
        <v>0.39781636259708114</v>
      </c>
      <c r="N71">
        <f t="shared" ref="N71:N134" si="24">M71*C71</f>
        <v>0</v>
      </c>
      <c r="O71" s="53">
        <f t="shared" ref="O71:O83" si="25">ROUND(O$3*M71,2)</f>
        <v>761.18</v>
      </c>
      <c r="P71" s="54">
        <f t="shared" ref="P71:P134" si="26">O71-G71</f>
        <v>2.5799999999999272</v>
      </c>
      <c r="Q71" s="55">
        <f t="shared" ref="Q71:Q134" si="27">P71/G71</f>
        <v>3.4010018455047815E-3</v>
      </c>
      <c r="R71" s="5">
        <f t="shared" si="8"/>
        <v>0</v>
      </c>
      <c r="S71" s="26">
        <f t="shared" si="9"/>
        <v>56</v>
      </c>
      <c r="T71" s="5">
        <f t="shared" si="10"/>
        <v>776.4</v>
      </c>
      <c r="U71" s="5">
        <f t="shared" si="11"/>
        <v>0</v>
      </c>
      <c r="V71" s="54">
        <f t="shared" si="12"/>
        <v>17.799999999999955</v>
      </c>
      <c r="W71" s="56">
        <f t="shared" si="13"/>
        <v>2.3464276298444442E-2</v>
      </c>
      <c r="X71" s="58">
        <f t="shared" si="14"/>
        <v>56</v>
      </c>
      <c r="Y71" s="5">
        <f t="shared" si="15"/>
        <v>791.93</v>
      </c>
      <c r="Z71" s="5">
        <f t="shared" si="16"/>
        <v>0</v>
      </c>
      <c r="AA71" s="53">
        <f t="shared" si="17"/>
        <v>15.529999999999973</v>
      </c>
      <c r="AB71" s="56">
        <f t="shared" si="18"/>
        <v>2.0002575991756793E-2</v>
      </c>
    </row>
    <row r="72" spans="1:28" ht="15" customHeight="1" x14ac:dyDescent="0.25">
      <c r="A72" s="2" t="s">
        <v>63</v>
      </c>
      <c r="B72" s="39">
        <v>3279883</v>
      </c>
      <c r="C72" s="38">
        <v>3977.93</v>
      </c>
      <c r="D72" s="6" t="s">
        <v>63</v>
      </c>
      <c r="E72" s="12" t="s">
        <v>260</v>
      </c>
      <c r="F72" s="6">
        <v>60</v>
      </c>
      <c r="G72" s="7">
        <v>824.52</v>
      </c>
      <c r="H72" s="7">
        <f t="shared" si="20"/>
        <v>3279883</v>
      </c>
      <c r="I72">
        <f t="shared" si="21"/>
        <v>0.4323853773906477</v>
      </c>
      <c r="J72" s="6">
        <f t="shared" si="22"/>
        <v>60</v>
      </c>
      <c r="K72" s="6">
        <v>1</v>
      </c>
      <c r="L72">
        <f t="shared" si="23"/>
        <v>1719.998764283579</v>
      </c>
      <c r="M72">
        <f>INDEX(Sheet1!B$2:B$96,MATCH(Query2aGONLY!J72,Sheet1!A$2:A$96,0))</f>
        <v>0.4323853773906477</v>
      </c>
      <c r="N72">
        <f t="shared" si="24"/>
        <v>1719.998764283579</v>
      </c>
      <c r="O72" s="53">
        <f t="shared" si="25"/>
        <v>827.33</v>
      </c>
      <c r="P72" s="54">
        <f t="shared" si="26"/>
        <v>2.8100000000000591</v>
      </c>
      <c r="Q72" s="55">
        <f t="shared" si="27"/>
        <v>3.4080434677146209E-3</v>
      </c>
      <c r="R72" s="5">
        <f t="shared" ref="R72:R135" si="28">ROUND(O72*C72,0)</f>
        <v>3291061</v>
      </c>
      <c r="S72" s="26">
        <f t="shared" ref="S72:S135" si="29">J72</f>
        <v>60</v>
      </c>
      <c r="T72" s="5">
        <f t="shared" ref="T72:T135" si="30">ROUND(O72*1.02,2)</f>
        <v>843.88</v>
      </c>
      <c r="U72" s="5">
        <f t="shared" ref="U72:U135" si="31">ROUND(T72*C72,0)</f>
        <v>3356896</v>
      </c>
      <c r="V72" s="54">
        <f t="shared" ref="V72:V135" si="32">T72-G72</f>
        <v>19.360000000000014</v>
      </c>
      <c r="W72" s="56">
        <f t="shared" ref="W72:W135" si="33">V72/G72</f>
        <v>2.3480327948382108E-2</v>
      </c>
      <c r="X72" s="58">
        <f t="shared" ref="X72:X135" si="34">S72</f>
        <v>60</v>
      </c>
      <c r="Y72" s="5">
        <f t="shared" ref="Y72:Y83" si="35">ROUND(T72*1.02,2)</f>
        <v>860.76</v>
      </c>
      <c r="Z72" s="5">
        <f t="shared" ref="Z72:Z135" si="36">ROUND(Y72*C72,0)</f>
        <v>3424043</v>
      </c>
      <c r="AA72" s="53">
        <f t="shared" ref="AA72:AA135" si="37">Y72-T72</f>
        <v>16.879999999999995</v>
      </c>
      <c r="AB72" s="56">
        <f t="shared" ref="AB72:AB135" si="38">AA72/T72</f>
        <v>2.000284400625681E-2</v>
      </c>
    </row>
    <row r="73" spans="1:28" ht="15" customHeight="1" x14ac:dyDescent="0.25">
      <c r="A73" s="2" t="s">
        <v>64</v>
      </c>
      <c r="B73" s="39">
        <v>642839</v>
      </c>
      <c r="C73" s="38">
        <v>864.53</v>
      </c>
      <c r="D73" s="6" t="s">
        <v>64</v>
      </c>
      <c r="E73" s="12" t="s">
        <v>261</v>
      </c>
      <c r="F73" s="6">
        <v>55</v>
      </c>
      <c r="G73" s="7">
        <v>743.57</v>
      </c>
      <c r="H73" s="7">
        <f t="shared" si="20"/>
        <v>642839</v>
      </c>
      <c r="I73">
        <f t="shared" si="21"/>
        <v>0.38993450136608443</v>
      </c>
      <c r="J73" s="6">
        <f t="shared" si="22"/>
        <v>55</v>
      </c>
      <c r="K73" s="6">
        <v>1</v>
      </c>
      <c r="L73">
        <f t="shared" si="23"/>
        <v>337.11007446602093</v>
      </c>
      <c r="M73">
        <f>INDEX(Sheet1!B$2:B$96,MATCH(Query2aGONLY!J73,Sheet1!A$2:A$96,0))</f>
        <v>0.38993450136608443</v>
      </c>
      <c r="N73">
        <f t="shared" si="24"/>
        <v>337.11007446602093</v>
      </c>
      <c r="O73" s="53">
        <f t="shared" si="25"/>
        <v>746.1</v>
      </c>
      <c r="P73" s="54">
        <f t="shared" si="26"/>
        <v>2.5299999999999727</v>
      </c>
      <c r="Q73" s="55">
        <f t="shared" si="27"/>
        <v>3.4025041354545939E-3</v>
      </c>
      <c r="R73" s="5">
        <f t="shared" si="28"/>
        <v>645026</v>
      </c>
      <c r="S73" s="26">
        <f t="shared" si="29"/>
        <v>55</v>
      </c>
      <c r="T73" s="5">
        <f t="shared" si="30"/>
        <v>761.02</v>
      </c>
      <c r="U73" s="5">
        <f t="shared" si="31"/>
        <v>657925</v>
      </c>
      <c r="V73" s="54">
        <f t="shared" si="32"/>
        <v>17.449999999999932</v>
      </c>
      <c r="W73" s="56">
        <f t="shared" si="33"/>
        <v>2.3467864491574338E-2</v>
      </c>
      <c r="X73" s="58">
        <f t="shared" si="34"/>
        <v>55</v>
      </c>
      <c r="Y73" s="5">
        <f t="shared" si="35"/>
        <v>776.24</v>
      </c>
      <c r="Z73" s="5">
        <f t="shared" si="36"/>
        <v>671083</v>
      </c>
      <c r="AA73" s="53">
        <f t="shared" si="37"/>
        <v>15.220000000000027</v>
      </c>
      <c r="AB73" s="56">
        <f t="shared" si="38"/>
        <v>1.9999474389635001E-2</v>
      </c>
    </row>
    <row r="74" spans="1:28" ht="15" customHeight="1" x14ac:dyDescent="0.25">
      <c r="A74" s="2" t="s">
        <v>65</v>
      </c>
      <c r="B74" s="39">
        <v>12437</v>
      </c>
      <c r="C74" s="38">
        <v>27.72</v>
      </c>
      <c r="D74" s="6" t="s">
        <v>65</v>
      </c>
      <c r="E74" s="12" t="s">
        <v>262</v>
      </c>
      <c r="F74" s="6">
        <v>23</v>
      </c>
      <c r="G74" s="7">
        <v>448.68</v>
      </c>
      <c r="H74" s="7">
        <f t="shared" si="20"/>
        <v>12437</v>
      </c>
      <c r="I74">
        <f t="shared" si="21"/>
        <v>0.2352916498418908</v>
      </c>
      <c r="J74" s="6">
        <f t="shared" si="22"/>
        <v>23</v>
      </c>
      <c r="K74" s="6">
        <v>1</v>
      </c>
      <c r="L74">
        <f t="shared" si="23"/>
        <v>6.5222845336172126</v>
      </c>
      <c r="M74">
        <f>INDEX(Sheet1!B$2:B$96,MATCH(Query2aGONLY!J74,Sheet1!A$2:A$96,0))</f>
        <v>0.2352916498418908</v>
      </c>
      <c r="N74">
        <f t="shared" si="24"/>
        <v>6.5222845336172126</v>
      </c>
      <c r="O74" s="53">
        <f t="shared" si="25"/>
        <v>450.21</v>
      </c>
      <c r="P74" s="54">
        <f t="shared" si="26"/>
        <v>1.5299999999999727</v>
      </c>
      <c r="Q74" s="55">
        <f t="shared" si="27"/>
        <v>3.4100026745118406E-3</v>
      </c>
      <c r="R74" s="5">
        <f t="shared" si="28"/>
        <v>12480</v>
      </c>
      <c r="S74" s="26">
        <f t="shared" si="29"/>
        <v>23</v>
      </c>
      <c r="T74" s="5">
        <f t="shared" si="30"/>
        <v>459.21</v>
      </c>
      <c r="U74" s="5">
        <f t="shared" si="31"/>
        <v>12729</v>
      </c>
      <c r="V74" s="54">
        <f t="shared" si="32"/>
        <v>10.529999999999973</v>
      </c>
      <c r="W74" s="56">
        <f t="shared" si="33"/>
        <v>2.3468841936346557E-2</v>
      </c>
      <c r="X74" s="58">
        <f t="shared" si="34"/>
        <v>23</v>
      </c>
      <c r="Y74" s="5">
        <f t="shared" si="35"/>
        <v>468.39</v>
      </c>
      <c r="Z74" s="5">
        <f t="shared" si="36"/>
        <v>12984</v>
      </c>
      <c r="AA74" s="53">
        <f t="shared" si="37"/>
        <v>9.1800000000000068</v>
      </c>
      <c r="AB74" s="56">
        <f t="shared" si="38"/>
        <v>1.9990853857712175E-2</v>
      </c>
    </row>
    <row r="75" spans="1:28" ht="15" customHeight="1" x14ac:dyDescent="0.25">
      <c r="A75" s="2" t="s">
        <v>66</v>
      </c>
      <c r="B75" s="39">
        <v>147708</v>
      </c>
      <c r="C75" s="38">
        <v>316.95</v>
      </c>
      <c r="D75" s="6" t="s">
        <v>66</v>
      </c>
      <c r="E75" s="12" t="s">
        <v>263</v>
      </c>
      <c r="F75" s="6">
        <v>26</v>
      </c>
      <c r="G75" s="7">
        <v>466.03</v>
      </c>
      <c r="H75" s="7">
        <f t="shared" si="20"/>
        <v>147708</v>
      </c>
      <c r="I75">
        <f t="shared" si="21"/>
        <v>0.24439013902071935</v>
      </c>
      <c r="J75" s="6">
        <f t="shared" si="22"/>
        <v>26</v>
      </c>
      <c r="K75" s="6">
        <v>1</v>
      </c>
      <c r="L75">
        <f t="shared" si="23"/>
        <v>77.459454562616997</v>
      </c>
      <c r="M75">
        <f>INDEX(Sheet1!B$2:B$96,MATCH(Query2aGONLY!J75,Sheet1!A$2:A$96,0))</f>
        <v>0.24439013902071935</v>
      </c>
      <c r="N75">
        <f t="shared" si="24"/>
        <v>77.459454562616997</v>
      </c>
      <c r="O75" s="53">
        <f t="shared" si="25"/>
        <v>467.62</v>
      </c>
      <c r="P75" s="54">
        <f t="shared" si="26"/>
        <v>1.5900000000000318</v>
      </c>
      <c r="Q75" s="55">
        <f t="shared" si="27"/>
        <v>3.4117975237646331E-3</v>
      </c>
      <c r="R75" s="5">
        <f t="shared" si="28"/>
        <v>148212</v>
      </c>
      <c r="S75" s="26">
        <f t="shared" si="29"/>
        <v>26</v>
      </c>
      <c r="T75" s="5">
        <f t="shared" si="30"/>
        <v>476.97</v>
      </c>
      <c r="U75" s="5">
        <f t="shared" si="31"/>
        <v>151176</v>
      </c>
      <c r="V75" s="54">
        <f t="shared" si="32"/>
        <v>10.940000000000055</v>
      </c>
      <c r="W75" s="56">
        <f t="shared" si="33"/>
        <v>2.3474883591185235E-2</v>
      </c>
      <c r="X75" s="58">
        <f t="shared" si="34"/>
        <v>26</v>
      </c>
      <c r="Y75" s="5">
        <f t="shared" si="35"/>
        <v>486.51</v>
      </c>
      <c r="Z75" s="5">
        <f t="shared" si="36"/>
        <v>154199</v>
      </c>
      <c r="AA75" s="53">
        <f t="shared" si="37"/>
        <v>9.5399999999999636</v>
      </c>
      <c r="AB75" s="56">
        <f t="shared" si="38"/>
        <v>2.0001257940750913E-2</v>
      </c>
    </row>
    <row r="76" spans="1:28" ht="15" customHeight="1" x14ac:dyDescent="0.25">
      <c r="A76" s="2" t="s">
        <v>67</v>
      </c>
      <c r="B76" s="39">
        <v>433061</v>
      </c>
      <c r="C76" s="38">
        <v>975.23</v>
      </c>
      <c r="D76" s="6" t="s">
        <v>67</v>
      </c>
      <c r="E76" s="12" t="s">
        <v>264</v>
      </c>
      <c r="F76" s="6">
        <v>22</v>
      </c>
      <c r="G76" s="7">
        <v>444.06</v>
      </c>
      <c r="H76" s="7">
        <f t="shared" si="20"/>
        <v>433061</v>
      </c>
      <c r="I76">
        <f t="shared" si="21"/>
        <v>0.23286888211819121</v>
      </c>
      <c r="J76" s="6">
        <f t="shared" si="22"/>
        <v>22</v>
      </c>
      <c r="K76" s="6">
        <v>1</v>
      </c>
      <c r="L76">
        <f t="shared" si="23"/>
        <v>227.10071990812361</v>
      </c>
      <c r="M76">
        <f>INDEX(Sheet1!B$2:B$96,MATCH(Query2aGONLY!J76,Sheet1!A$2:A$96,0))</f>
        <v>0.23286888211819121</v>
      </c>
      <c r="N76">
        <f t="shared" si="24"/>
        <v>227.10071990812361</v>
      </c>
      <c r="O76" s="53">
        <f t="shared" si="25"/>
        <v>445.57</v>
      </c>
      <c r="P76" s="54">
        <f t="shared" si="26"/>
        <v>1.5099999999999909</v>
      </c>
      <c r="Q76" s="55">
        <f t="shared" si="27"/>
        <v>3.4004413817952323E-3</v>
      </c>
      <c r="R76" s="5">
        <f t="shared" si="28"/>
        <v>434533</v>
      </c>
      <c r="S76" s="26">
        <f t="shared" si="29"/>
        <v>22</v>
      </c>
      <c r="T76" s="5">
        <f t="shared" si="30"/>
        <v>454.48</v>
      </c>
      <c r="U76" s="5">
        <f t="shared" si="31"/>
        <v>443223</v>
      </c>
      <c r="V76" s="54">
        <f t="shared" si="32"/>
        <v>10.420000000000016</v>
      </c>
      <c r="W76" s="56">
        <f t="shared" si="33"/>
        <v>2.3465297482322244E-2</v>
      </c>
      <c r="X76" s="58">
        <f t="shared" si="34"/>
        <v>22</v>
      </c>
      <c r="Y76" s="5">
        <f t="shared" si="35"/>
        <v>463.57</v>
      </c>
      <c r="Z76" s="5">
        <f t="shared" si="36"/>
        <v>452087</v>
      </c>
      <c r="AA76" s="53">
        <f t="shared" si="37"/>
        <v>9.089999999999975</v>
      </c>
      <c r="AB76" s="56">
        <f t="shared" si="38"/>
        <v>2.0000880126738195E-2</v>
      </c>
    </row>
    <row r="77" spans="1:28" ht="15" customHeight="1" x14ac:dyDescent="0.25">
      <c r="A77" s="2" t="s">
        <v>68</v>
      </c>
      <c r="B77" s="4"/>
      <c r="C77" s="10"/>
      <c r="D77" s="6" t="s">
        <v>68</v>
      </c>
      <c r="E77" s="12" t="s">
        <v>265</v>
      </c>
      <c r="F77" s="6">
        <v>22</v>
      </c>
      <c r="G77" s="7">
        <v>444.06</v>
      </c>
      <c r="H77" s="7">
        <f t="shared" si="20"/>
        <v>0</v>
      </c>
      <c r="I77">
        <f t="shared" si="21"/>
        <v>0.23286888211819121</v>
      </c>
      <c r="J77" s="6">
        <f t="shared" si="22"/>
        <v>22</v>
      </c>
      <c r="K77" s="6">
        <v>1</v>
      </c>
      <c r="L77">
        <f t="shared" si="23"/>
        <v>0</v>
      </c>
      <c r="M77">
        <f>INDEX(Sheet1!B$2:B$96,MATCH(Query2aGONLY!J77,Sheet1!A$2:A$96,0))</f>
        <v>0.23286888211819121</v>
      </c>
      <c r="N77">
        <f t="shared" si="24"/>
        <v>0</v>
      </c>
      <c r="O77" s="53">
        <f t="shared" si="25"/>
        <v>445.57</v>
      </c>
      <c r="P77" s="54">
        <f t="shared" si="26"/>
        <v>1.5099999999999909</v>
      </c>
      <c r="Q77" s="55">
        <f t="shared" si="27"/>
        <v>3.4004413817952323E-3</v>
      </c>
      <c r="R77" s="5">
        <f t="shared" si="28"/>
        <v>0</v>
      </c>
      <c r="S77" s="26">
        <f t="shared" si="29"/>
        <v>22</v>
      </c>
      <c r="T77" s="5">
        <f t="shared" si="30"/>
        <v>454.48</v>
      </c>
      <c r="U77" s="5">
        <f t="shared" si="31"/>
        <v>0</v>
      </c>
      <c r="V77" s="54">
        <f t="shared" si="32"/>
        <v>10.420000000000016</v>
      </c>
      <c r="W77" s="56">
        <f t="shared" si="33"/>
        <v>2.3465297482322244E-2</v>
      </c>
      <c r="X77" s="58">
        <f t="shared" si="34"/>
        <v>22</v>
      </c>
      <c r="Y77" s="5">
        <f t="shared" si="35"/>
        <v>463.57</v>
      </c>
      <c r="Z77" s="5">
        <f t="shared" si="36"/>
        <v>0</v>
      </c>
      <c r="AA77" s="53">
        <f t="shared" si="37"/>
        <v>9.089999999999975</v>
      </c>
      <c r="AB77" s="56">
        <f t="shared" si="38"/>
        <v>2.0000880126738195E-2</v>
      </c>
    </row>
    <row r="78" spans="1:28" ht="15" customHeight="1" x14ac:dyDescent="0.25">
      <c r="A78" s="2" t="s">
        <v>69</v>
      </c>
      <c r="B78" s="41">
        <v>18529</v>
      </c>
      <c r="C78" s="40">
        <v>16.350000000000001</v>
      </c>
      <c r="D78" s="6" t="s">
        <v>69</v>
      </c>
      <c r="E78" s="12" t="s">
        <v>266</v>
      </c>
      <c r="F78" s="6">
        <v>74</v>
      </c>
      <c r="G78" s="7">
        <v>1133.27</v>
      </c>
      <c r="H78" s="7">
        <f t="shared" si="20"/>
        <v>18529</v>
      </c>
      <c r="I78">
        <f t="shared" si="21"/>
        <v>0.59429653208594002</v>
      </c>
      <c r="J78" s="6">
        <f t="shared" si="22"/>
        <v>74</v>
      </c>
      <c r="K78" s="6">
        <v>1</v>
      </c>
      <c r="L78">
        <f t="shared" si="23"/>
        <v>9.7167482996051202</v>
      </c>
      <c r="M78">
        <f>INDEX(Sheet1!B$2:B$96,MATCH(Query2aGONLY!J78,Sheet1!A$2:A$96,0))</f>
        <v>0.59429653208594002</v>
      </c>
      <c r="N78">
        <f t="shared" si="24"/>
        <v>9.7167482996051202</v>
      </c>
      <c r="O78" s="53">
        <f t="shared" si="25"/>
        <v>1137.1300000000001</v>
      </c>
      <c r="P78" s="54">
        <f t="shared" si="26"/>
        <v>3.8600000000001273</v>
      </c>
      <c r="Q78" s="55">
        <f t="shared" si="27"/>
        <v>3.4060726922976233E-3</v>
      </c>
      <c r="R78" s="5">
        <f t="shared" si="28"/>
        <v>18592</v>
      </c>
      <c r="S78" s="26">
        <f t="shared" si="29"/>
        <v>74</v>
      </c>
      <c r="T78" s="5">
        <f t="shared" si="30"/>
        <v>1159.8699999999999</v>
      </c>
      <c r="U78" s="5">
        <f t="shared" si="31"/>
        <v>18964</v>
      </c>
      <c r="V78" s="54">
        <f t="shared" si="32"/>
        <v>26.599999999999909</v>
      </c>
      <c r="W78" s="56">
        <f t="shared" si="33"/>
        <v>2.3471899900288466E-2</v>
      </c>
      <c r="X78" s="58">
        <f t="shared" si="34"/>
        <v>74</v>
      </c>
      <c r="Y78" s="5">
        <f t="shared" si="35"/>
        <v>1183.07</v>
      </c>
      <c r="Z78" s="5">
        <f t="shared" si="36"/>
        <v>19343</v>
      </c>
      <c r="AA78" s="53">
        <f t="shared" si="37"/>
        <v>23.200000000000045</v>
      </c>
      <c r="AB78" s="56">
        <f t="shared" si="38"/>
        <v>2.0002241630527599E-2</v>
      </c>
    </row>
    <row r="79" spans="1:28" ht="15" customHeight="1" x14ac:dyDescent="0.25">
      <c r="A79" s="2" t="s">
        <v>70</v>
      </c>
      <c r="B79" s="41">
        <v>28407</v>
      </c>
      <c r="C79" s="40">
        <v>27.57</v>
      </c>
      <c r="D79" s="6" t="s">
        <v>70</v>
      </c>
      <c r="E79" s="12" t="s">
        <v>267</v>
      </c>
      <c r="F79" s="6">
        <v>70</v>
      </c>
      <c r="G79" s="7">
        <v>1030.3599999999999</v>
      </c>
      <c r="H79" s="7">
        <f t="shared" si="20"/>
        <v>28407</v>
      </c>
      <c r="I79">
        <f t="shared" si="21"/>
        <v>0.54032964324483057</v>
      </c>
      <c r="J79" s="6">
        <f t="shared" si="22"/>
        <v>70</v>
      </c>
      <c r="K79" s="6">
        <v>1</v>
      </c>
      <c r="L79">
        <f t="shared" si="23"/>
        <v>14.89688826425998</v>
      </c>
      <c r="M79">
        <f>INDEX(Sheet1!B$2:B$96,MATCH(Query2aGONLY!J79,Sheet1!A$2:A$96,0))</f>
        <v>0.54032964324483057</v>
      </c>
      <c r="N79">
        <f t="shared" si="24"/>
        <v>14.89688826425998</v>
      </c>
      <c r="O79" s="53">
        <f t="shared" si="25"/>
        <v>1033.8699999999999</v>
      </c>
      <c r="P79" s="54">
        <f t="shared" si="26"/>
        <v>3.5099999999999909</v>
      </c>
      <c r="Q79" s="55">
        <f t="shared" si="27"/>
        <v>3.4065763422493024E-3</v>
      </c>
      <c r="R79" s="5">
        <f t="shared" si="28"/>
        <v>28504</v>
      </c>
      <c r="S79" s="26">
        <f t="shared" si="29"/>
        <v>70</v>
      </c>
      <c r="T79" s="5">
        <f t="shared" si="30"/>
        <v>1054.55</v>
      </c>
      <c r="U79" s="5">
        <f t="shared" si="31"/>
        <v>29074</v>
      </c>
      <c r="V79" s="54">
        <f t="shared" si="32"/>
        <v>24.190000000000055</v>
      </c>
      <c r="W79" s="56">
        <f t="shared" si="33"/>
        <v>2.34772312589775E-2</v>
      </c>
      <c r="X79" s="58">
        <f t="shared" si="34"/>
        <v>70</v>
      </c>
      <c r="Y79" s="5">
        <f t="shared" si="35"/>
        <v>1075.6400000000001</v>
      </c>
      <c r="Z79" s="5">
        <f t="shared" si="36"/>
        <v>29655</v>
      </c>
      <c r="AA79" s="53">
        <f t="shared" si="37"/>
        <v>21.090000000000146</v>
      </c>
      <c r="AB79" s="56">
        <f t="shared" si="38"/>
        <v>1.9999051728225449E-2</v>
      </c>
    </row>
    <row r="80" spans="1:28" ht="15" customHeight="1" x14ac:dyDescent="0.25">
      <c r="A80" s="2" t="s">
        <v>71</v>
      </c>
      <c r="B80" s="41">
        <v>26344</v>
      </c>
      <c r="C80" s="40">
        <v>27.48</v>
      </c>
      <c r="D80" s="6" t="s">
        <v>71</v>
      </c>
      <c r="E80" s="12" t="s">
        <v>268</v>
      </c>
      <c r="F80" s="6">
        <v>67</v>
      </c>
      <c r="G80" s="7">
        <v>958.66</v>
      </c>
      <c r="H80" s="7">
        <f t="shared" si="20"/>
        <v>26344</v>
      </c>
      <c r="I80">
        <f t="shared" si="21"/>
        <v>0.50272954675364856</v>
      </c>
      <c r="J80" s="6">
        <f t="shared" si="22"/>
        <v>67</v>
      </c>
      <c r="K80" s="6">
        <v>1</v>
      </c>
      <c r="L80">
        <f t="shared" si="23"/>
        <v>13.815007944790263</v>
      </c>
      <c r="M80">
        <f>INDEX(Sheet1!B$2:B$96,MATCH(Query2aGONLY!J80,Sheet1!A$2:A$96,0))</f>
        <v>0.50272954675364856</v>
      </c>
      <c r="N80">
        <f t="shared" si="24"/>
        <v>13.815007944790263</v>
      </c>
      <c r="O80" s="53">
        <f t="shared" si="25"/>
        <v>961.92</v>
      </c>
      <c r="P80" s="54">
        <f t="shared" si="26"/>
        <v>3.2599999999999909</v>
      </c>
      <c r="Q80" s="55">
        <f t="shared" si="27"/>
        <v>3.4005799762167931E-3</v>
      </c>
      <c r="R80" s="5">
        <f t="shared" si="28"/>
        <v>26434</v>
      </c>
      <c r="S80" s="26">
        <f t="shared" si="29"/>
        <v>67</v>
      </c>
      <c r="T80" s="5">
        <f t="shared" si="30"/>
        <v>981.16</v>
      </c>
      <c r="U80" s="5">
        <f t="shared" si="31"/>
        <v>26962</v>
      </c>
      <c r="V80" s="54">
        <f t="shared" si="32"/>
        <v>22.5</v>
      </c>
      <c r="W80" s="56">
        <f t="shared" si="33"/>
        <v>2.3470260572048485E-2</v>
      </c>
      <c r="X80" s="58">
        <f t="shared" si="34"/>
        <v>67</v>
      </c>
      <c r="Y80" s="5">
        <f t="shared" si="35"/>
        <v>1000.78</v>
      </c>
      <c r="Z80" s="5">
        <f t="shared" si="36"/>
        <v>27501</v>
      </c>
      <c r="AA80" s="53">
        <f t="shared" si="37"/>
        <v>19.620000000000005</v>
      </c>
      <c r="AB80" s="56">
        <f t="shared" si="38"/>
        <v>1.9996738554364228E-2</v>
      </c>
    </row>
    <row r="81" spans="1:28" ht="15" customHeight="1" x14ac:dyDescent="0.25">
      <c r="A81" s="2" t="s">
        <v>72</v>
      </c>
      <c r="B81" s="41">
        <v>5686</v>
      </c>
      <c r="C81" s="40">
        <v>8.42</v>
      </c>
      <c r="D81" s="6" t="s">
        <v>72</v>
      </c>
      <c r="E81" s="12" t="s">
        <v>269</v>
      </c>
      <c r="F81" s="6">
        <v>50</v>
      </c>
      <c r="G81" s="7">
        <v>675.34</v>
      </c>
      <c r="H81" s="7">
        <f t="shared" si="20"/>
        <v>5686</v>
      </c>
      <c r="I81">
        <f t="shared" si="21"/>
        <v>0.35415410271066805</v>
      </c>
      <c r="J81" s="6">
        <f t="shared" si="22"/>
        <v>50</v>
      </c>
      <c r="K81" s="6">
        <v>1</v>
      </c>
      <c r="L81">
        <f t="shared" si="23"/>
        <v>2.9819775448238248</v>
      </c>
      <c r="M81">
        <f>INDEX(Sheet1!B$2:B$96,MATCH(Query2aGONLY!J81,Sheet1!A$2:A$96,0))</f>
        <v>0.35415410271066805</v>
      </c>
      <c r="N81">
        <f t="shared" si="24"/>
        <v>2.9819775448238248</v>
      </c>
      <c r="O81" s="53">
        <f t="shared" si="25"/>
        <v>677.64</v>
      </c>
      <c r="P81" s="54">
        <f t="shared" si="26"/>
        <v>2.2999999999999545</v>
      </c>
      <c r="Q81" s="55">
        <f t="shared" si="27"/>
        <v>3.4056919477595793E-3</v>
      </c>
      <c r="R81" s="5">
        <f t="shared" si="28"/>
        <v>5706</v>
      </c>
      <c r="S81" s="26">
        <f t="shared" si="29"/>
        <v>50</v>
      </c>
      <c r="T81" s="5">
        <f t="shared" si="30"/>
        <v>691.19</v>
      </c>
      <c r="U81" s="5">
        <f t="shared" si="31"/>
        <v>5820</v>
      </c>
      <c r="V81" s="54">
        <f t="shared" si="32"/>
        <v>15.850000000000023</v>
      </c>
      <c r="W81" s="56">
        <f t="shared" si="33"/>
        <v>2.3469659726952384E-2</v>
      </c>
      <c r="X81" s="58">
        <f t="shared" si="34"/>
        <v>50</v>
      </c>
      <c r="Y81" s="5">
        <f t="shared" si="35"/>
        <v>705.01</v>
      </c>
      <c r="Z81" s="5">
        <f t="shared" si="36"/>
        <v>5936</v>
      </c>
      <c r="AA81" s="53">
        <f t="shared" si="37"/>
        <v>13.819999999999936</v>
      </c>
      <c r="AB81" s="56">
        <f t="shared" si="38"/>
        <v>1.99945022352753E-2</v>
      </c>
    </row>
    <row r="82" spans="1:28" ht="15" customHeight="1" x14ac:dyDescent="0.25">
      <c r="A82" s="2" t="s">
        <v>73</v>
      </c>
      <c r="B82" s="41">
        <v>189878</v>
      </c>
      <c r="C82" s="40">
        <v>366.51</v>
      </c>
      <c r="D82" s="6" t="s">
        <v>73</v>
      </c>
      <c r="E82" s="12" t="s">
        <v>270</v>
      </c>
      <c r="F82" s="6">
        <v>34</v>
      </c>
      <c r="G82" s="7">
        <v>518.07000000000005</v>
      </c>
      <c r="H82" s="7">
        <f t="shared" si="20"/>
        <v>189878</v>
      </c>
      <c r="I82">
        <f t="shared" si="21"/>
        <v>0.27168036247122307</v>
      </c>
      <c r="J82" s="6">
        <f t="shared" si="22"/>
        <v>34</v>
      </c>
      <c r="K82" s="6">
        <v>1</v>
      </c>
      <c r="L82">
        <f t="shared" si="23"/>
        <v>99.573569649327965</v>
      </c>
      <c r="M82">
        <f>INDEX(Sheet1!B$2:B$96,MATCH(Query2aGONLY!J82,Sheet1!A$2:A$96,0))</f>
        <v>0.27168036247122307</v>
      </c>
      <c r="N82">
        <f t="shared" si="24"/>
        <v>99.573569649327965</v>
      </c>
      <c r="O82" s="53">
        <f t="shared" si="25"/>
        <v>519.83000000000004</v>
      </c>
      <c r="P82" s="54">
        <f t="shared" si="26"/>
        <v>1.7599999999999909</v>
      </c>
      <c r="Q82" s="55">
        <f t="shared" si="27"/>
        <v>3.3972243133167154E-3</v>
      </c>
      <c r="R82" s="5">
        <f t="shared" si="28"/>
        <v>190523</v>
      </c>
      <c r="S82" s="26">
        <f t="shared" si="29"/>
        <v>34</v>
      </c>
      <c r="T82" s="5">
        <f t="shared" si="30"/>
        <v>530.23</v>
      </c>
      <c r="U82" s="5">
        <f t="shared" si="31"/>
        <v>194335</v>
      </c>
      <c r="V82" s="54">
        <f t="shared" si="32"/>
        <v>12.159999999999968</v>
      </c>
      <c r="W82" s="56">
        <f t="shared" si="33"/>
        <v>2.3471731619279183E-2</v>
      </c>
      <c r="X82" s="58">
        <f t="shared" si="34"/>
        <v>34</v>
      </c>
      <c r="Y82" s="5">
        <f t="shared" si="35"/>
        <v>540.83000000000004</v>
      </c>
      <c r="Z82" s="5">
        <f t="shared" si="36"/>
        <v>198220</v>
      </c>
      <c r="AA82" s="53">
        <f t="shared" si="37"/>
        <v>10.600000000000023</v>
      </c>
      <c r="AB82" s="56">
        <f t="shared" si="38"/>
        <v>1.9991324519548163E-2</v>
      </c>
    </row>
    <row r="83" spans="1:28" ht="15" customHeight="1" x14ac:dyDescent="0.25">
      <c r="A83" s="2" t="s">
        <v>74</v>
      </c>
      <c r="B83" s="41">
        <v>100482</v>
      </c>
      <c r="C83" s="40">
        <v>210.39</v>
      </c>
      <c r="D83" s="6" t="s">
        <v>74</v>
      </c>
      <c r="E83" s="12" t="s">
        <v>271</v>
      </c>
      <c r="F83" s="6">
        <v>28</v>
      </c>
      <c r="G83" s="7">
        <v>477.6</v>
      </c>
      <c r="H83" s="7">
        <f t="shared" si="20"/>
        <v>100482</v>
      </c>
      <c r="I83">
        <f t="shared" si="21"/>
        <v>0.25045754650193247</v>
      </c>
      <c r="J83" s="6">
        <f t="shared" si="22"/>
        <v>28</v>
      </c>
      <c r="K83" s="6">
        <v>1</v>
      </c>
      <c r="L83">
        <f t="shared" si="23"/>
        <v>52.693763208541569</v>
      </c>
      <c r="M83">
        <f>INDEX(Sheet1!B$2:B$96,MATCH(Query2aGONLY!J83,Sheet1!A$2:A$96,0))</f>
        <v>0.25045754650193247</v>
      </c>
      <c r="N83">
        <f t="shared" si="24"/>
        <v>52.693763208541569</v>
      </c>
      <c r="O83" s="53">
        <f t="shared" si="25"/>
        <v>479.23</v>
      </c>
      <c r="P83" s="54">
        <f t="shared" si="26"/>
        <v>1.6299999999999955</v>
      </c>
      <c r="Q83" s="55">
        <f t="shared" si="27"/>
        <v>3.4128978224455516E-3</v>
      </c>
      <c r="R83" s="5">
        <f t="shared" si="28"/>
        <v>100825</v>
      </c>
      <c r="S83" s="26">
        <f t="shared" si="29"/>
        <v>28</v>
      </c>
      <c r="T83" s="5">
        <f t="shared" si="30"/>
        <v>488.81</v>
      </c>
      <c r="U83" s="5">
        <f t="shared" si="31"/>
        <v>102841</v>
      </c>
      <c r="V83" s="54">
        <f t="shared" si="32"/>
        <v>11.20999999999998</v>
      </c>
      <c r="W83" s="56">
        <f t="shared" si="33"/>
        <v>2.347152428810716E-2</v>
      </c>
      <c r="X83" s="58">
        <f t="shared" si="34"/>
        <v>28</v>
      </c>
      <c r="Y83" s="5">
        <f t="shared" si="35"/>
        <v>498.59</v>
      </c>
      <c r="Z83" s="5">
        <f t="shared" si="36"/>
        <v>104898</v>
      </c>
      <c r="AA83" s="53">
        <f t="shared" si="37"/>
        <v>9.7799999999999727</v>
      </c>
      <c r="AB83" s="56">
        <f t="shared" si="38"/>
        <v>2.0007773981710629E-2</v>
      </c>
    </row>
    <row r="84" spans="1:28" ht="15" customHeight="1" x14ac:dyDescent="0.25">
      <c r="A84" s="8" t="s">
        <v>389</v>
      </c>
      <c r="B84" s="27"/>
      <c r="C84" s="11"/>
      <c r="D84" s="6" t="s">
        <v>389</v>
      </c>
      <c r="E84" s="12" t="s">
        <v>272</v>
      </c>
      <c r="F84" s="6">
        <v>0</v>
      </c>
      <c r="G84" s="7">
        <v>34.049999999999997</v>
      </c>
      <c r="H84" s="7">
        <f t="shared" si="20"/>
        <v>0</v>
      </c>
      <c r="I84">
        <f t="shared" si="21"/>
        <v>1.7856112768824955E-2</v>
      </c>
      <c r="J84" s="6">
        <f t="shared" si="22"/>
        <v>0</v>
      </c>
      <c r="K84" s="6">
        <v>1</v>
      </c>
      <c r="L84">
        <f t="shared" si="23"/>
        <v>0</v>
      </c>
      <c r="M84">
        <f>INDEX(Sheet1!B$2:B$96,MATCH(Query2aGONLY!J84,Sheet1!A$2:A$96,0))</f>
        <v>1.7856112768824955E-2</v>
      </c>
      <c r="N84">
        <f t="shared" si="24"/>
        <v>0</v>
      </c>
      <c r="O84" s="53">
        <v>34.049999999999997</v>
      </c>
      <c r="P84" s="54">
        <f t="shared" si="26"/>
        <v>0</v>
      </c>
      <c r="Q84" s="55">
        <f t="shared" si="27"/>
        <v>0</v>
      </c>
      <c r="R84" s="5">
        <f t="shared" si="28"/>
        <v>0</v>
      </c>
      <c r="S84" s="26">
        <f t="shared" si="29"/>
        <v>0</v>
      </c>
      <c r="T84" s="5">
        <f>ROUND(O84*1,2)</f>
        <v>34.049999999999997</v>
      </c>
      <c r="U84" s="5">
        <f t="shared" si="31"/>
        <v>0</v>
      </c>
      <c r="V84" s="54">
        <f t="shared" si="32"/>
        <v>0</v>
      </c>
      <c r="W84" s="56">
        <f t="shared" si="33"/>
        <v>0</v>
      </c>
      <c r="X84" s="58">
        <f t="shared" si="34"/>
        <v>0</v>
      </c>
      <c r="Y84" s="57">
        <v>35.43</v>
      </c>
      <c r="Z84" s="5">
        <f t="shared" si="36"/>
        <v>0</v>
      </c>
      <c r="AA84" s="53">
        <f t="shared" si="37"/>
        <v>1.3800000000000026</v>
      </c>
      <c r="AB84" s="56">
        <f t="shared" si="38"/>
        <v>4.0528634361233558E-2</v>
      </c>
    </row>
    <row r="85" spans="1:28" ht="15" customHeight="1" x14ac:dyDescent="0.25">
      <c r="A85" s="2" t="s">
        <v>75</v>
      </c>
      <c r="B85" s="43">
        <v>66</v>
      </c>
      <c r="C85" s="42">
        <v>0.17</v>
      </c>
      <c r="D85" s="6" t="s">
        <v>75</v>
      </c>
      <c r="E85" s="12" t="s">
        <v>273</v>
      </c>
      <c r="F85" s="6">
        <v>8</v>
      </c>
      <c r="G85" s="7">
        <v>387.4</v>
      </c>
      <c r="H85" s="7">
        <f t="shared" si="20"/>
        <v>66</v>
      </c>
      <c r="I85">
        <f t="shared" si="21"/>
        <v>0.20315589094398789</v>
      </c>
      <c r="J85" s="6">
        <f t="shared" si="22"/>
        <v>8</v>
      </c>
      <c r="K85" s="6">
        <v>1</v>
      </c>
      <c r="L85">
        <f t="shared" si="23"/>
        <v>3.4536501460477945E-2</v>
      </c>
      <c r="M85">
        <f>INDEX(Sheet1!B$2:B$96,MATCH(Query2aGONLY!J85,Sheet1!A$2:A$96,0))</f>
        <v>0.20315589094398789</v>
      </c>
      <c r="N85">
        <f t="shared" si="24"/>
        <v>3.4536501460477945E-2</v>
      </c>
      <c r="O85" s="53">
        <f t="shared" ref="O85:O93" si="39">ROUND(O$3*M85,2)</f>
        <v>388.72</v>
      </c>
      <c r="P85" s="54">
        <f t="shared" si="26"/>
        <v>1.32000000000005</v>
      </c>
      <c r="Q85" s="55">
        <f t="shared" si="27"/>
        <v>3.4073309241095771E-3</v>
      </c>
      <c r="R85" s="5">
        <f t="shared" si="28"/>
        <v>66</v>
      </c>
      <c r="S85" s="26">
        <f t="shared" si="29"/>
        <v>8</v>
      </c>
      <c r="T85" s="5">
        <f t="shared" si="30"/>
        <v>396.49</v>
      </c>
      <c r="U85" s="5">
        <f t="shared" si="31"/>
        <v>67</v>
      </c>
      <c r="V85" s="54">
        <f t="shared" si="32"/>
        <v>9.0900000000000318</v>
      </c>
      <c r="W85" s="56">
        <f t="shared" si="33"/>
        <v>2.346411977284469E-2</v>
      </c>
      <c r="X85" s="58">
        <f t="shared" si="34"/>
        <v>8</v>
      </c>
      <c r="Y85" s="5">
        <f t="shared" ref="Y85:Y93" si="40">ROUND(T85*1.02,2)</f>
        <v>404.42</v>
      </c>
      <c r="Z85" s="5">
        <f t="shared" si="36"/>
        <v>69</v>
      </c>
      <c r="AA85" s="53">
        <f t="shared" si="37"/>
        <v>7.9300000000000068</v>
      </c>
      <c r="AB85" s="56">
        <f t="shared" si="38"/>
        <v>2.0000504426341159E-2</v>
      </c>
    </row>
    <row r="86" spans="1:28" ht="15" customHeight="1" x14ac:dyDescent="0.25">
      <c r="A86" s="2" t="s">
        <v>76</v>
      </c>
      <c r="B86" s="43">
        <v>488</v>
      </c>
      <c r="C86" s="42">
        <v>0.75</v>
      </c>
      <c r="D86" s="6" t="s">
        <v>76</v>
      </c>
      <c r="E86" s="12" t="s">
        <v>274</v>
      </c>
      <c r="F86" s="6">
        <v>48</v>
      </c>
      <c r="G86" s="7">
        <v>651.05999999999995</v>
      </c>
      <c r="H86" s="7">
        <f t="shared" si="20"/>
        <v>488</v>
      </c>
      <c r="I86">
        <f t="shared" si="21"/>
        <v>0.34142146194629003</v>
      </c>
      <c r="J86" s="6">
        <f t="shared" si="22"/>
        <v>48</v>
      </c>
      <c r="K86" s="6">
        <v>1</v>
      </c>
      <c r="L86">
        <f t="shared" si="23"/>
        <v>0.25606609645971751</v>
      </c>
      <c r="M86">
        <f>INDEX(Sheet1!B$2:B$96,MATCH(Query2aGONLY!J86,Sheet1!A$2:A$96,0))</f>
        <v>0.34142146194629003</v>
      </c>
      <c r="N86">
        <f t="shared" si="24"/>
        <v>0.25606609645971751</v>
      </c>
      <c r="O86" s="53">
        <f t="shared" si="39"/>
        <v>653.28</v>
      </c>
      <c r="P86" s="54">
        <f t="shared" si="26"/>
        <v>2.2200000000000273</v>
      </c>
      <c r="Q86" s="55">
        <f t="shared" si="27"/>
        <v>3.4098239793567834E-3</v>
      </c>
      <c r="R86" s="5">
        <f t="shared" si="28"/>
        <v>490</v>
      </c>
      <c r="S86" s="26">
        <f t="shared" si="29"/>
        <v>48</v>
      </c>
      <c r="T86" s="5">
        <f t="shared" si="30"/>
        <v>666.35</v>
      </c>
      <c r="U86" s="5">
        <f t="shared" si="31"/>
        <v>500</v>
      </c>
      <c r="V86" s="54">
        <f t="shared" si="32"/>
        <v>15.290000000000077</v>
      </c>
      <c r="W86" s="56">
        <f t="shared" si="33"/>
        <v>2.3484778668632814E-2</v>
      </c>
      <c r="X86" s="58">
        <f t="shared" si="34"/>
        <v>48</v>
      </c>
      <c r="Y86" s="5">
        <f t="shared" si="40"/>
        <v>679.68</v>
      </c>
      <c r="Z86" s="5">
        <f t="shared" si="36"/>
        <v>510</v>
      </c>
      <c r="AA86" s="53">
        <f t="shared" si="37"/>
        <v>13.329999999999927</v>
      </c>
      <c r="AB86" s="56">
        <f t="shared" si="38"/>
        <v>2.0004502138515685E-2</v>
      </c>
    </row>
    <row r="87" spans="1:28" ht="15" customHeight="1" x14ac:dyDescent="0.25">
      <c r="A87" s="2" t="s">
        <v>77</v>
      </c>
      <c r="B87" s="43">
        <v>397096</v>
      </c>
      <c r="C87" s="42">
        <v>677.28</v>
      </c>
      <c r="D87" s="6" t="s">
        <v>77</v>
      </c>
      <c r="E87" s="12" t="s">
        <v>275</v>
      </c>
      <c r="F87" s="6">
        <v>42</v>
      </c>
      <c r="G87" s="7">
        <v>586.30999999999995</v>
      </c>
      <c r="H87" s="7">
        <f t="shared" si="20"/>
        <v>397096</v>
      </c>
      <c r="I87">
        <f t="shared" si="21"/>
        <v>0.30746600521262141</v>
      </c>
      <c r="J87" s="6">
        <f t="shared" si="22"/>
        <v>42</v>
      </c>
      <c r="K87" s="6">
        <v>1</v>
      </c>
      <c r="L87">
        <f t="shared" si="23"/>
        <v>208.24057601040423</v>
      </c>
      <c r="M87">
        <f>INDEX(Sheet1!B$2:B$96,MATCH(Query2aGONLY!J87,Sheet1!A$2:A$96,0))</f>
        <v>0.30746600521262141</v>
      </c>
      <c r="N87">
        <f t="shared" si="24"/>
        <v>208.24057601040423</v>
      </c>
      <c r="O87" s="53">
        <f t="shared" si="39"/>
        <v>588.30999999999995</v>
      </c>
      <c r="P87" s="54">
        <f t="shared" si="26"/>
        <v>2</v>
      </c>
      <c r="Q87" s="55">
        <f t="shared" si="27"/>
        <v>3.4111647422012249E-3</v>
      </c>
      <c r="R87" s="5">
        <f t="shared" si="28"/>
        <v>398451</v>
      </c>
      <c r="S87" s="26">
        <f t="shared" si="29"/>
        <v>42</v>
      </c>
      <c r="T87" s="5">
        <f t="shared" si="30"/>
        <v>600.08000000000004</v>
      </c>
      <c r="U87" s="5">
        <f t="shared" si="31"/>
        <v>406422</v>
      </c>
      <c r="V87" s="54">
        <f t="shared" si="32"/>
        <v>13.770000000000095</v>
      </c>
      <c r="W87" s="56">
        <f t="shared" si="33"/>
        <v>2.3485869250055597E-2</v>
      </c>
      <c r="X87" s="58">
        <f t="shared" si="34"/>
        <v>42</v>
      </c>
      <c r="Y87" s="5">
        <f t="shared" si="40"/>
        <v>612.08000000000004</v>
      </c>
      <c r="Z87" s="5">
        <f t="shared" si="36"/>
        <v>414550</v>
      </c>
      <c r="AA87" s="53">
        <f t="shared" si="37"/>
        <v>12</v>
      </c>
      <c r="AB87" s="56">
        <f t="shared" si="38"/>
        <v>1.9997333688841486E-2</v>
      </c>
    </row>
    <row r="88" spans="1:28" ht="15" customHeight="1" x14ac:dyDescent="0.25">
      <c r="A88" s="2" t="s">
        <v>78</v>
      </c>
      <c r="B88" s="43">
        <v>309602</v>
      </c>
      <c r="C88" s="42">
        <v>605.72</v>
      </c>
      <c r="D88" s="6" t="s">
        <v>78</v>
      </c>
      <c r="E88" s="12" t="s">
        <v>276</v>
      </c>
      <c r="F88" s="6">
        <v>33</v>
      </c>
      <c r="G88" s="7">
        <v>511.13</v>
      </c>
      <c r="H88" s="7">
        <f t="shared" si="20"/>
        <v>309602</v>
      </c>
      <c r="I88">
        <f t="shared" si="21"/>
        <v>0.26804096679969164</v>
      </c>
      <c r="J88" s="6">
        <f t="shared" si="22"/>
        <v>33</v>
      </c>
      <c r="K88" s="6">
        <v>1</v>
      </c>
      <c r="L88">
        <f t="shared" si="23"/>
        <v>162.35777440990924</v>
      </c>
      <c r="M88">
        <f>INDEX(Sheet1!B$2:B$96,MATCH(Query2aGONLY!J88,Sheet1!A$2:A$96,0))</f>
        <v>0.26804096679969164</v>
      </c>
      <c r="N88">
        <f t="shared" si="24"/>
        <v>162.35777440990924</v>
      </c>
      <c r="O88" s="53">
        <f t="shared" si="39"/>
        <v>512.87</v>
      </c>
      <c r="P88" s="54">
        <f t="shared" si="26"/>
        <v>1.7400000000000091</v>
      </c>
      <c r="Q88" s="55">
        <f t="shared" si="27"/>
        <v>3.4042220178819656E-3</v>
      </c>
      <c r="R88" s="5">
        <f t="shared" si="28"/>
        <v>310656</v>
      </c>
      <c r="S88" s="26">
        <f t="shared" si="29"/>
        <v>33</v>
      </c>
      <c r="T88" s="5">
        <f t="shared" si="30"/>
        <v>523.13</v>
      </c>
      <c r="U88" s="5">
        <f t="shared" si="31"/>
        <v>316870</v>
      </c>
      <c r="V88" s="54">
        <f t="shared" si="32"/>
        <v>12</v>
      </c>
      <c r="W88" s="56">
        <f t="shared" si="33"/>
        <v>2.3477393226772055E-2</v>
      </c>
      <c r="X88" s="58">
        <f t="shared" si="34"/>
        <v>33</v>
      </c>
      <c r="Y88" s="5">
        <f t="shared" si="40"/>
        <v>533.59</v>
      </c>
      <c r="Z88" s="5">
        <f t="shared" si="36"/>
        <v>323206</v>
      </c>
      <c r="AA88" s="53">
        <f t="shared" si="37"/>
        <v>10.460000000000036</v>
      </c>
      <c r="AB88" s="56">
        <f t="shared" si="38"/>
        <v>1.9995029916082114E-2</v>
      </c>
    </row>
    <row r="89" spans="1:28" ht="15" customHeight="1" x14ac:dyDescent="0.25">
      <c r="A89" s="2" t="s">
        <v>79</v>
      </c>
      <c r="B89" s="43">
        <v>2468</v>
      </c>
      <c r="C89" s="42">
        <v>4.21</v>
      </c>
      <c r="D89" s="6" t="s">
        <v>79</v>
      </c>
      <c r="E89" s="12" t="s">
        <v>277</v>
      </c>
      <c r="F89" s="6">
        <v>42</v>
      </c>
      <c r="G89" s="7">
        <v>586.30999999999995</v>
      </c>
      <c r="H89" s="7">
        <f t="shared" si="20"/>
        <v>2468</v>
      </c>
      <c r="I89">
        <f t="shared" si="21"/>
        <v>0.30746600521262141</v>
      </c>
      <c r="J89" s="6">
        <f t="shared" si="22"/>
        <v>42</v>
      </c>
      <c r="K89" s="6">
        <v>1</v>
      </c>
      <c r="L89">
        <f t="shared" si="23"/>
        <v>1.2944318819451361</v>
      </c>
      <c r="M89">
        <f>INDEX(Sheet1!B$2:B$96,MATCH(Query2aGONLY!J89,Sheet1!A$2:A$96,0))</f>
        <v>0.30746600521262141</v>
      </c>
      <c r="N89">
        <f t="shared" si="24"/>
        <v>1.2944318819451361</v>
      </c>
      <c r="O89" s="53">
        <f t="shared" si="39"/>
        <v>588.30999999999995</v>
      </c>
      <c r="P89" s="54">
        <f t="shared" si="26"/>
        <v>2</v>
      </c>
      <c r="Q89" s="55">
        <f t="shared" si="27"/>
        <v>3.4111647422012249E-3</v>
      </c>
      <c r="R89" s="5">
        <f t="shared" si="28"/>
        <v>2477</v>
      </c>
      <c r="S89" s="26">
        <f t="shared" si="29"/>
        <v>42</v>
      </c>
      <c r="T89" s="5">
        <f t="shared" si="30"/>
        <v>600.08000000000004</v>
      </c>
      <c r="U89" s="5">
        <f t="shared" si="31"/>
        <v>2526</v>
      </c>
      <c r="V89" s="54">
        <f t="shared" si="32"/>
        <v>13.770000000000095</v>
      </c>
      <c r="W89" s="56">
        <f t="shared" si="33"/>
        <v>2.3485869250055597E-2</v>
      </c>
      <c r="X89" s="58">
        <f t="shared" si="34"/>
        <v>42</v>
      </c>
      <c r="Y89" s="5">
        <f t="shared" si="40"/>
        <v>612.08000000000004</v>
      </c>
      <c r="Z89" s="5">
        <f t="shared" si="36"/>
        <v>2577</v>
      </c>
      <c r="AA89" s="53">
        <f t="shared" si="37"/>
        <v>12</v>
      </c>
      <c r="AB89" s="56">
        <f t="shared" si="38"/>
        <v>1.9997333688841486E-2</v>
      </c>
    </row>
    <row r="90" spans="1:28" ht="15" customHeight="1" x14ac:dyDescent="0.25">
      <c r="A90" s="2" t="s">
        <v>80</v>
      </c>
      <c r="B90" s="43">
        <v>47317</v>
      </c>
      <c r="C90" s="42">
        <v>85.96</v>
      </c>
      <c r="D90" s="6" t="s">
        <v>80</v>
      </c>
      <c r="E90" s="12" t="s">
        <v>278</v>
      </c>
      <c r="F90" s="6">
        <v>38</v>
      </c>
      <c r="G90" s="7">
        <v>550.45000000000005</v>
      </c>
      <c r="H90" s="7">
        <f t="shared" si="20"/>
        <v>47317</v>
      </c>
      <c r="I90">
        <f t="shared" si="21"/>
        <v>0.28866071288104839</v>
      </c>
      <c r="J90" s="6">
        <f t="shared" si="22"/>
        <v>38</v>
      </c>
      <c r="K90" s="6">
        <v>1</v>
      </c>
      <c r="L90">
        <f t="shared" si="23"/>
        <v>24.813274879254916</v>
      </c>
      <c r="M90">
        <f>INDEX(Sheet1!B$2:B$96,MATCH(Query2aGONLY!J90,Sheet1!A$2:A$96,0))</f>
        <v>0.28866071288104839</v>
      </c>
      <c r="N90">
        <f t="shared" si="24"/>
        <v>24.813274879254916</v>
      </c>
      <c r="O90" s="53">
        <f t="shared" si="39"/>
        <v>552.32000000000005</v>
      </c>
      <c r="P90" s="54">
        <f t="shared" si="26"/>
        <v>1.8700000000000045</v>
      </c>
      <c r="Q90" s="55">
        <f t="shared" si="27"/>
        <v>3.3972204559905611E-3</v>
      </c>
      <c r="R90" s="5">
        <f t="shared" si="28"/>
        <v>47477</v>
      </c>
      <c r="S90" s="26">
        <f t="shared" si="29"/>
        <v>38</v>
      </c>
      <c r="T90" s="5">
        <f t="shared" si="30"/>
        <v>563.37</v>
      </c>
      <c r="U90" s="5">
        <f t="shared" si="31"/>
        <v>48427</v>
      </c>
      <c r="V90" s="54">
        <f t="shared" si="32"/>
        <v>12.919999999999959</v>
      </c>
      <c r="W90" s="56">
        <f t="shared" si="33"/>
        <v>2.3471704968661928E-2</v>
      </c>
      <c r="X90" s="58">
        <f t="shared" si="34"/>
        <v>38</v>
      </c>
      <c r="Y90" s="5">
        <f t="shared" si="40"/>
        <v>574.64</v>
      </c>
      <c r="Z90" s="5">
        <f t="shared" si="36"/>
        <v>49396</v>
      </c>
      <c r="AA90" s="53">
        <f t="shared" si="37"/>
        <v>11.269999999999982</v>
      </c>
      <c r="AB90" s="56">
        <f t="shared" si="38"/>
        <v>2.0004615084225255E-2</v>
      </c>
    </row>
    <row r="91" spans="1:28" ht="15" customHeight="1" x14ac:dyDescent="0.25">
      <c r="A91" s="2" t="s">
        <v>81</v>
      </c>
      <c r="B91" s="43">
        <v>155238</v>
      </c>
      <c r="C91" s="42">
        <v>308.60000000000002</v>
      </c>
      <c r="D91" s="6" t="s">
        <v>81</v>
      </c>
      <c r="E91" s="12" t="s">
        <v>279</v>
      </c>
      <c r="F91" s="6">
        <v>32</v>
      </c>
      <c r="G91" s="7">
        <v>503.04</v>
      </c>
      <c r="H91" s="7">
        <f t="shared" si="20"/>
        <v>155238</v>
      </c>
      <c r="I91">
        <f t="shared" si="21"/>
        <v>0.26379850124022636</v>
      </c>
      <c r="J91" s="6">
        <f t="shared" si="22"/>
        <v>32</v>
      </c>
      <c r="K91" s="6">
        <v>1</v>
      </c>
      <c r="L91">
        <f t="shared" si="23"/>
        <v>81.40821748273386</v>
      </c>
      <c r="M91">
        <f>INDEX(Sheet1!B$2:B$96,MATCH(Query2aGONLY!J91,Sheet1!A$2:A$96,0))</f>
        <v>0.26379850124022636</v>
      </c>
      <c r="N91">
        <f t="shared" si="24"/>
        <v>81.40821748273386</v>
      </c>
      <c r="O91" s="53">
        <f t="shared" si="39"/>
        <v>504.75</v>
      </c>
      <c r="P91" s="54">
        <f t="shared" si="26"/>
        <v>1.7099999999999795</v>
      </c>
      <c r="Q91" s="55">
        <f t="shared" si="27"/>
        <v>3.3993320610686615E-3</v>
      </c>
      <c r="R91" s="5">
        <f t="shared" si="28"/>
        <v>155766</v>
      </c>
      <c r="S91" s="26">
        <f t="shared" si="29"/>
        <v>32</v>
      </c>
      <c r="T91" s="5">
        <f t="shared" si="30"/>
        <v>514.85</v>
      </c>
      <c r="U91" s="5">
        <f t="shared" si="31"/>
        <v>158883</v>
      </c>
      <c r="V91" s="54">
        <f t="shared" si="32"/>
        <v>11.810000000000002</v>
      </c>
      <c r="W91" s="56">
        <f t="shared" si="33"/>
        <v>2.3477258269720105E-2</v>
      </c>
      <c r="X91" s="58">
        <f t="shared" si="34"/>
        <v>32</v>
      </c>
      <c r="Y91" s="5">
        <f t="shared" si="40"/>
        <v>525.15</v>
      </c>
      <c r="Z91" s="5">
        <f t="shared" si="36"/>
        <v>162061</v>
      </c>
      <c r="AA91" s="53">
        <f t="shared" si="37"/>
        <v>10.299999999999955</v>
      </c>
      <c r="AB91" s="56">
        <f t="shared" si="38"/>
        <v>2.0005826939885313E-2</v>
      </c>
    </row>
    <row r="92" spans="1:28" ht="15" customHeight="1" x14ac:dyDescent="0.25">
      <c r="A92" s="2" t="s">
        <v>82</v>
      </c>
      <c r="B92" s="43">
        <v>4910036</v>
      </c>
      <c r="C92" s="42">
        <v>5121.7700000000004</v>
      </c>
      <c r="D92" s="6" t="s">
        <v>82</v>
      </c>
      <c r="E92" s="12" t="s">
        <v>280</v>
      </c>
      <c r="F92" s="6">
        <v>67</v>
      </c>
      <c r="G92" s="7">
        <v>958.66</v>
      </c>
      <c r="H92" s="7">
        <f t="shared" si="20"/>
        <v>4910036</v>
      </c>
      <c r="I92">
        <f t="shared" si="21"/>
        <v>0.50272954675364856</v>
      </c>
      <c r="J92" s="6">
        <f t="shared" si="22"/>
        <v>67</v>
      </c>
      <c r="K92" s="6">
        <v>1</v>
      </c>
      <c r="L92">
        <f t="shared" si="23"/>
        <v>2574.8651106764346</v>
      </c>
      <c r="M92">
        <f>INDEX(Sheet1!B$2:B$96,MATCH(Query2aGONLY!J92,Sheet1!A$2:A$96,0))</f>
        <v>0.50272954675364856</v>
      </c>
      <c r="N92">
        <f t="shared" si="24"/>
        <v>2574.8651106764346</v>
      </c>
      <c r="O92" s="53">
        <f t="shared" si="39"/>
        <v>961.92</v>
      </c>
      <c r="P92" s="54">
        <f t="shared" si="26"/>
        <v>3.2599999999999909</v>
      </c>
      <c r="Q92" s="55">
        <f t="shared" si="27"/>
        <v>3.4005799762167931E-3</v>
      </c>
      <c r="R92" s="5">
        <f t="shared" si="28"/>
        <v>4926733</v>
      </c>
      <c r="S92" s="26">
        <f t="shared" si="29"/>
        <v>67</v>
      </c>
      <c r="T92" s="5">
        <f t="shared" si="30"/>
        <v>981.16</v>
      </c>
      <c r="U92" s="5">
        <f t="shared" si="31"/>
        <v>5025276</v>
      </c>
      <c r="V92" s="54">
        <f t="shared" si="32"/>
        <v>22.5</v>
      </c>
      <c r="W92" s="56">
        <f t="shared" si="33"/>
        <v>2.3470260572048485E-2</v>
      </c>
      <c r="X92" s="58">
        <f t="shared" si="34"/>
        <v>67</v>
      </c>
      <c r="Y92" s="5">
        <f t="shared" si="40"/>
        <v>1000.78</v>
      </c>
      <c r="Z92" s="5">
        <f t="shared" si="36"/>
        <v>5125765</v>
      </c>
      <c r="AA92" s="53">
        <f t="shared" si="37"/>
        <v>19.620000000000005</v>
      </c>
      <c r="AB92" s="56">
        <f t="shared" si="38"/>
        <v>1.9996738554364228E-2</v>
      </c>
    </row>
    <row r="93" spans="1:28" ht="15" customHeight="1" x14ac:dyDescent="0.25">
      <c r="A93" s="2" t="s">
        <v>83</v>
      </c>
      <c r="B93" s="43">
        <v>449155</v>
      </c>
      <c r="C93" s="42">
        <v>665.08</v>
      </c>
      <c r="D93" s="6" t="s">
        <v>83</v>
      </c>
      <c r="E93" s="12" t="s">
        <v>403</v>
      </c>
      <c r="F93" s="6">
        <v>50</v>
      </c>
      <c r="G93" s="7">
        <v>675.34</v>
      </c>
      <c r="H93" s="7">
        <f t="shared" si="20"/>
        <v>449155</v>
      </c>
      <c r="I93">
        <f t="shared" si="21"/>
        <v>0.35415410271066805</v>
      </c>
      <c r="J93" s="6">
        <f t="shared" si="22"/>
        <v>50</v>
      </c>
      <c r="K93" s="6">
        <v>1</v>
      </c>
      <c r="L93">
        <f t="shared" si="23"/>
        <v>235.54081063081111</v>
      </c>
      <c r="M93">
        <f>INDEX(Sheet1!B$2:B$96,MATCH(Query2aGONLY!J93,Sheet1!A$2:A$96,0))</f>
        <v>0.35415410271066805</v>
      </c>
      <c r="N93">
        <f t="shared" si="24"/>
        <v>235.54081063081111</v>
      </c>
      <c r="O93" s="53">
        <f t="shared" si="39"/>
        <v>677.64</v>
      </c>
      <c r="P93" s="54">
        <f t="shared" si="26"/>
        <v>2.2999999999999545</v>
      </c>
      <c r="Q93" s="55">
        <f t="shared" si="27"/>
        <v>3.4056919477595793E-3</v>
      </c>
      <c r="R93" s="5">
        <f t="shared" si="28"/>
        <v>450685</v>
      </c>
      <c r="S93" s="26">
        <f t="shared" si="29"/>
        <v>50</v>
      </c>
      <c r="T93" s="5">
        <f t="shared" si="30"/>
        <v>691.19</v>
      </c>
      <c r="U93" s="5">
        <f t="shared" si="31"/>
        <v>459697</v>
      </c>
      <c r="V93" s="54">
        <f t="shared" si="32"/>
        <v>15.850000000000023</v>
      </c>
      <c r="W93" s="56">
        <f t="shared" si="33"/>
        <v>2.3469659726952384E-2</v>
      </c>
      <c r="X93" s="58">
        <f t="shared" si="34"/>
        <v>50</v>
      </c>
      <c r="Y93" s="5">
        <f t="shared" si="40"/>
        <v>705.01</v>
      </c>
      <c r="Z93" s="5">
        <f t="shared" si="36"/>
        <v>468888</v>
      </c>
      <c r="AA93" s="53">
        <f t="shared" si="37"/>
        <v>13.819999999999936</v>
      </c>
      <c r="AB93" s="56">
        <f t="shared" si="38"/>
        <v>1.99945022352753E-2</v>
      </c>
    </row>
    <row r="94" spans="1:28" ht="15" customHeight="1" x14ac:dyDescent="0.25">
      <c r="A94" s="2" t="s">
        <v>84</v>
      </c>
      <c r="B94" s="43">
        <v>9</v>
      </c>
      <c r="C94" s="42">
        <v>0.27</v>
      </c>
      <c r="D94" s="6" t="s">
        <v>84</v>
      </c>
      <c r="E94" s="12" t="s">
        <v>281</v>
      </c>
      <c r="F94" s="6">
        <v>0</v>
      </c>
      <c r="G94" s="7">
        <v>34.049999999999997</v>
      </c>
      <c r="H94" s="7">
        <f t="shared" si="20"/>
        <v>9</v>
      </c>
      <c r="I94">
        <f t="shared" si="21"/>
        <v>1.7856112768824955E-2</v>
      </c>
      <c r="J94" s="6">
        <f t="shared" si="22"/>
        <v>0</v>
      </c>
      <c r="K94" s="6">
        <v>1</v>
      </c>
      <c r="L94">
        <f t="shared" si="23"/>
        <v>4.821150447582738E-3</v>
      </c>
      <c r="M94">
        <f>INDEX(Sheet1!B$2:B$96,MATCH(Query2aGONLY!J94,Sheet1!A$2:A$96,0))</f>
        <v>1.7856112768824955E-2</v>
      </c>
      <c r="N94">
        <f t="shared" si="24"/>
        <v>4.821150447582738E-3</v>
      </c>
      <c r="O94" s="53">
        <v>34.049999999999997</v>
      </c>
      <c r="P94" s="54">
        <f t="shared" si="26"/>
        <v>0</v>
      </c>
      <c r="Q94" s="55">
        <f t="shared" si="27"/>
        <v>0</v>
      </c>
      <c r="R94" s="5">
        <f t="shared" si="28"/>
        <v>9</v>
      </c>
      <c r="S94" s="26">
        <f t="shared" si="29"/>
        <v>0</v>
      </c>
      <c r="T94" s="5">
        <f>ROUND(O94*1,2)</f>
        <v>34.049999999999997</v>
      </c>
      <c r="U94" s="5">
        <f t="shared" si="31"/>
        <v>9</v>
      </c>
      <c r="V94" s="54">
        <f t="shared" si="32"/>
        <v>0</v>
      </c>
      <c r="W94" s="56">
        <f t="shared" si="33"/>
        <v>0</v>
      </c>
      <c r="X94" s="58">
        <f t="shared" si="34"/>
        <v>0</v>
      </c>
      <c r="Y94" s="57">
        <v>35.43</v>
      </c>
      <c r="Z94" s="5">
        <f t="shared" si="36"/>
        <v>10</v>
      </c>
      <c r="AA94" s="53">
        <f t="shared" si="37"/>
        <v>1.3800000000000026</v>
      </c>
      <c r="AB94" s="56">
        <f t="shared" si="38"/>
        <v>4.0528634361233558E-2</v>
      </c>
    </row>
    <row r="95" spans="1:28" ht="15" customHeight="1" x14ac:dyDescent="0.25">
      <c r="A95" s="2" t="s">
        <v>85</v>
      </c>
      <c r="B95" s="43">
        <v>6426</v>
      </c>
      <c r="C95" s="42">
        <v>16.89</v>
      </c>
      <c r="D95" s="6" t="s">
        <v>85</v>
      </c>
      <c r="E95" s="12" t="s">
        <v>282</v>
      </c>
      <c r="F95" s="6">
        <v>6</v>
      </c>
      <c r="G95" s="7">
        <v>380.46</v>
      </c>
      <c r="H95" s="7">
        <f t="shared" si="20"/>
        <v>6426</v>
      </c>
      <c r="I95">
        <f t="shared" si="21"/>
        <v>0.19951649527245646</v>
      </c>
      <c r="J95" s="6">
        <f t="shared" si="22"/>
        <v>6</v>
      </c>
      <c r="K95" s="6">
        <v>1</v>
      </c>
      <c r="L95">
        <f t="shared" si="23"/>
        <v>3.3698336051517899</v>
      </c>
      <c r="M95">
        <f>INDEX(Sheet1!B$2:B$96,MATCH(Query2aGONLY!J95,Sheet1!A$2:A$96,0))</f>
        <v>0.19951649527245646</v>
      </c>
      <c r="N95">
        <f t="shared" si="24"/>
        <v>3.3698336051517899</v>
      </c>
      <c r="O95" s="53">
        <f>ROUND(O$3*M95,2)</f>
        <v>381.75</v>
      </c>
      <c r="P95" s="54">
        <f t="shared" si="26"/>
        <v>1.2900000000000205</v>
      </c>
      <c r="Q95" s="55">
        <f t="shared" si="27"/>
        <v>3.3906323923671884E-3</v>
      </c>
      <c r="R95" s="5">
        <f t="shared" si="28"/>
        <v>6448</v>
      </c>
      <c r="S95" s="26">
        <f t="shared" si="29"/>
        <v>6</v>
      </c>
      <c r="T95" s="5">
        <f t="shared" si="30"/>
        <v>389.39</v>
      </c>
      <c r="U95" s="5">
        <f t="shared" si="31"/>
        <v>6577</v>
      </c>
      <c r="V95" s="54">
        <f t="shared" si="32"/>
        <v>8.9300000000000068</v>
      </c>
      <c r="W95" s="56">
        <f t="shared" si="33"/>
        <v>2.3471587026231422E-2</v>
      </c>
      <c r="X95" s="58">
        <f t="shared" si="34"/>
        <v>6</v>
      </c>
      <c r="Y95" s="5">
        <f>ROUND(T95*1.02,2)</f>
        <v>397.18</v>
      </c>
      <c r="Z95" s="5">
        <f t="shared" si="36"/>
        <v>6708</v>
      </c>
      <c r="AA95" s="53">
        <f t="shared" si="37"/>
        <v>7.7900000000000205</v>
      </c>
      <c r="AB95" s="56">
        <f t="shared" si="38"/>
        <v>2.0005649862605668E-2</v>
      </c>
    </row>
    <row r="96" spans="1:28" ht="15" customHeight="1" x14ac:dyDescent="0.25">
      <c r="A96" s="8" t="s">
        <v>390</v>
      </c>
      <c r="B96" s="27"/>
      <c r="C96" s="11"/>
      <c r="D96" s="6" t="s">
        <v>390</v>
      </c>
      <c r="E96" s="12" t="s">
        <v>283</v>
      </c>
      <c r="F96" s="6">
        <v>0</v>
      </c>
      <c r="G96" s="7">
        <v>34.049999999999997</v>
      </c>
      <c r="H96" s="7">
        <f t="shared" si="20"/>
        <v>0</v>
      </c>
      <c r="I96">
        <f t="shared" si="21"/>
        <v>1.7856112768824955E-2</v>
      </c>
      <c r="J96" s="6">
        <f t="shared" si="22"/>
        <v>0</v>
      </c>
      <c r="K96" s="6">
        <v>1</v>
      </c>
      <c r="L96">
        <f t="shared" si="23"/>
        <v>0</v>
      </c>
      <c r="M96">
        <f>INDEX(Sheet1!B$2:B$96,MATCH(Query2aGONLY!J96,Sheet1!A$2:A$96,0))</f>
        <v>1.7856112768824955E-2</v>
      </c>
      <c r="N96">
        <f t="shared" si="24"/>
        <v>0</v>
      </c>
      <c r="O96" s="53">
        <v>34.049999999999997</v>
      </c>
      <c r="P96" s="54">
        <f t="shared" si="26"/>
        <v>0</v>
      </c>
      <c r="Q96" s="55">
        <f t="shared" si="27"/>
        <v>0</v>
      </c>
      <c r="R96" s="5">
        <f t="shared" si="28"/>
        <v>0</v>
      </c>
      <c r="S96" s="26">
        <f t="shared" si="29"/>
        <v>0</v>
      </c>
      <c r="T96" s="5">
        <f>ROUND(O96*1,2)</f>
        <v>34.049999999999997</v>
      </c>
      <c r="U96" s="5">
        <f t="shared" si="31"/>
        <v>0</v>
      </c>
      <c r="V96" s="54">
        <f t="shared" si="32"/>
        <v>0</v>
      </c>
      <c r="W96" s="56">
        <f t="shared" si="33"/>
        <v>0</v>
      </c>
      <c r="X96" s="58">
        <f t="shared" si="34"/>
        <v>0</v>
      </c>
      <c r="Y96" s="57">
        <v>35.43</v>
      </c>
      <c r="Z96" s="5">
        <f t="shared" si="36"/>
        <v>0</v>
      </c>
      <c r="AA96" s="53">
        <f t="shared" si="37"/>
        <v>1.3800000000000026</v>
      </c>
      <c r="AB96" s="56">
        <f t="shared" si="38"/>
        <v>4.0528634361233558E-2</v>
      </c>
    </row>
    <row r="97" spans="1:28" ht="15" customHeight="1" x14ac:dyDescent="0.25">
      <c r="A97" s="2" t="s">
        <v>86</v>
      </c>
      <c r="B97" s="45">
        <v>88706333</v>
      </c>
      <c r="C97" s="44">
        <v>60831.51</v>
      </c>
      <c r="D97" s="6" t="s">
        <v>86</v>
      </c>
      <c r="E97" s="12" t="s">
        <v>284</v>
      </c>
      <c r="F97" s="6">
        <v>84</v>
      </c>
      <c r="G97" s="7">
        <v>1458.23</v>
      </c>
      <c r="H97" s="7">
        <f t="shared" si="20"/>
        <v>88706333</v>
      </c>
      <c r="I97">
        <f t="shared" si="21"/>
        <v>0.76470835015810912</v>
      </c>
      <c r="J97" s="6">
        <f t="shared" si="22"/>
        <v>84</v>
      </c>
      <c r="K97" s="6">
        <v>1</v>
      </c>
      <c r="L97">
        <f t="shared" si="23"/>
        <v>46518.363649726518</v>
      </c>
      <c r="M97">
        <f>INDEX(Sheet1!B$2:B$96,MATCH(Query2aGONLY!J97,Sheet1!A$2:A$96,0))</f>
        <v>0.76470835015810912</v>
      </c>
      <c r="N97">
        <f t="shared" si="24"/>
        <v>46518.363649726518</v>
      </c>
      <c r="O97" s="53">
        <f t="shared" ref="O97:O128" si="41">ROUND(O$3*M97,2)</f>
        <v>1463.19</v>
      </c>
      <c r="P97" s="54">
        <f t="shared" si="26"/>
        <v>4.9600000000000364</v>
      </c>
      <c r="Q97" s="55">
        <f t="shared" si="27"/>
        <v>3.4013838694856341E-3</v>
      </c>
      <c r="R97" s="5">
        <f t="shared" si="28"/>
        <v>89008057</v>
      </c>
      <c r="S97" s="26">
        <f t="shared" si="29"/>
        <v>84</v>
      </c>
      <c r="T97" s="5">
        <f t="shared" si="30"/>
        <v>1492.45</v>
      </c>
      <c r="U97" s="5">
        <f t="shared" si="31"/>
        <v>90787987</v>
      </c>
      <c r="V97" s="54">
        <f t="shared" si="32"/>
        <v>34.220000000000027</v>
      </c>
      <c r="W97" s="56">
        <f t="shared" si="33"/>
        <v>2.3466805647943071E-2</v>
      </c>
      <c r="X97" s="58">
        <f t="shared" si="34"/>
        <v>84</v>
      </c>
      <c r="Y97" s="5">
        <f t="shared" ref="Y97:Y135" si="42">ROUND(T97*1.02,2)</f>
        <v>1522.3</v>
      </c>
      <c r="Z97" s="5">
        <f t="shared" si="36"/>
        <v>92603808</v>
      </c>
      <c r="AA97" s="53">
        <f t="shared" si="37"/>
        <v>29.849999999999909</v>
      </c>
      <c r="AB97" s="56">
        <f t="shared" si="38"/>
        <v>2.000067003919723E-2</v>
      </c>
    </row>
    <row r="98" spans="1:28" ht="15" customHeight="1" x14ac:dyDescent="0.25">
      <c r="A98" s="2" t="s">
        <v>87</v>
      </c>
      <c r="B98" s="45">
        <v>80409105</v>
      </c>
      <c r="C98" s="44">
        <v>66097.100000000006</v>
      </c>
      <c r="D98" s="6" t="s">
        <v>87</v>
      </c>
      <c r="E98" s="12" t="s">
        <v>285</v>
      </c>
      <c r="F98" s="6">
        <v>77</v>
      </c>
      <c r="G98" s="7">
        <v>1216.53</v>
      </c>
      <c r="H98" s="7">
        <f t="shared" si="20"/>
        <v>80409105</v>
      </c>
      <c r="I98">
        <f t="shared" si="21"/>
        <v>0.63795879197235317</v>
      </c>
      <c r="J98" s="6">
        <f t="shared" si="22"/>
        <v>77</v>
      </c>
      <c r="K98" s="6">
        <v>1</v>
      </c>
      <c r="L98">
        <f t="shared" si="23"/>
        <v>42167.226068875825</v>
      </c>
      <c r="M98">
        <f>INDEX(Sheet1!B$2:B$96,MATCH(Query2aGONLY!J98,Sheet1!A$2:A$96,0))</f>
        <v>0.63795879197235317</v>
      </c>
      <c r="N98">
        <f t="shared" si="24"/>
        <v>42167.226068875825</v>
      </c>
      <c r="O98" s="53">
        <f t="shared" si="41"/>
        <v>1220.67</v>
      </c>
      <c r="P98" s="54">
        <f t="shared" si="26"/>
        <v>4.1400000000001</v>
      </c>
      <c r="Q98" s="55">
        <f t="shared" si="27"/>
        <v>3.4031219945254948E-3</v>
      </c>
      <c r="R98" s="5">
        <f t="shared" si="28"/>
        <v>80682747</v>
      </c>
      <c r="S98" s="26">
        <f t="shared" si="29"/>
        <v>77</v>
      </c>
      <c r="T98" s="5">
        <f t="shared" si="30"/>
        <v>1245.08</v>
      </c>
      <c r="U98" s="5">
        <f t="shared" si="31"/>
        <v>82296177</v>
      </c>
      <c r="V98" s="54">
        <f t="shared" si="32"/>
        <v>28.549999999999955</v>
      </c>
      <c r="W98" s="56">
        <f t="shared" si="33"/>
        <v>2.3468389599927628E-2</v>
      </c>
      <c r="X98" s="58">
        <f t="shared" si="34"/>
        <v>77</v>
      </c>
      <c r="Y98" s="5">
        <f t="shared" si="42"/>
        <v>1269.98</v>
      </c>
      <c r="Z98" s="5">
        <f t="shared" si="36"/>
        <v>83941995</v>
      </c>
      <c r="AA98" s="53">
        <f t="shared" si="37"/>
        <v>24.900000000000091</v>
      </c>
      <c r="AB98" s="56">
        <f t="shared" si="38"/>
        <v>1.9998714942011834E-2</v>
      </c>
    </row>
    <row r="99" spans="1:28" ht="15" customHeight="1" x14ac:dyDescent="0.25">
      <c r="A99" s="2" t="s">
        <v>88</v>
      </c>
      <c r="B99" s="45">
        <v>33552</v>
      </c>
      <c r="C99" s="44">
        <v>68.430000000000007</v>
      </c>
      <c r="D99" s="6" t="s">
        <v>88</v>
      </c>
      <c r="E99" s="12" t="s">
        <v>286</v>
      </c>
      <c r="F99" s="6">
        <v>30</v>
      </c>
      <c r="G99" s="7">
        <v>490.31</v>
      </c>
      <c r="H99" s="7">
        <f t="shared" si="20"/>
        <v>33552</v>
      </c>
      <c r="I99">
        <f t="shared" si="21"/>
        <v>0.25712277978509734</v>
      </c>
      <c r="J99" s="6">
        <f t="shared" si="22"/>
        <v>30</v>
      </c>
      <c r="K99" s="6">
        <v>1</v>
      </c>
      <c r="L99">
        <f t="shared" si="23"/>
        <v>17.594911820694215</v>
      </c>
      <c r="M99">
        <f>INDEX(Sheet1!B$2:B$96,MATCH(Query2aGONLY!J99,Sheet1!A$2:A$96,0))</f>
        <v>0.25712277978509734</v>
      </c>
      <c r="N99">
        <f t="shared" si="24"/>
        <v>17.594911820694215</v>
      </c>
      <c r="O99" s="53">
        <f t="shared" si="41"/>
        <v>491.98</v>
      </c>
      <c r="P99" s="54">
        <f t="shared" si="26"/>
        <v>1.6700000000000159</v>
      </c>
      <c r="Q99" s="55">
        <f t="shared" si="27"/>
        <v>3.406008443637731E-3</v>
      </c>
      <c r="R99" s="5">
        <f t="shared" si="28"/>
        <v>33666</v>
      </c>
      <c r="S99" s="26">
        <f t="shared" si="29"/>
        <v>30</v>
      </c>
      <c r="T99" s="5">
        <f t="shared" si="30"/>
        <v>501.82</v>
      </c>
      <c r="U99" s="5">
        <f t="shared" si="31"/>
        <v>34340</v>
      </c>
      <c r="V99" s="54">
        <f t="shared" si="32"/>
        <v>11.509999999999991</v>
      </c>
      <c r="W99" s="56">
        <f t="shared" si="33"/>
        <v>2.3474944422916096E-2</v>
      </c>
      <c r="X99" s="58">
        <f t="shared" si="34"/>
        <v>30</v>
      </c>
      <c r="Y99" s="5">
        <f t="shared" si="42"/>
        <v>511.86</v>
      </c>
      <c r="Z99" s="5">
        <f t="shared" si="36"/>
        <v>35027</v>
      </c>
      <c r="AA99" s="53">
        <f t="shared" si="37"/>
        <v>10.04000000000002</v>
      </c>
      <c r="AB99" s="56">
        <f t="shared" si="38"/>
        <v>2.0007173887051175E-2</v>
      </c>
    </row>
    <row r="100" spans="1:28" ht="15" customHeight="1" x14ac:dyDescent="0.25">
      <c r="A100" s="2" t="s">
        <v>89</v>
      </c>
      <c r="B100" s="45">
        <v>43591</v>
      </c>
      <c r="C100" s="44">
        <v>56.43</v>
      </c>
      <c r="D100" s="6" t="s">
        <v>89</v>
      </c>
      <c r="E100" s="12" t="s">
        <v>287</v>
      </c>
      <c r="F100" s="6">
        <v>57</v>
      </c>
      <c r="G100" s="7">
        <v>772.48</v>
      </c>
      <c r="H100" s="7">
        <f t="shared" si="20"/>
        <v>43591</v>
      </c>
      <c r="I100">
        <f t="shared" si="21"/>
        <v>0.405095153940144</v>
      </c>
      <c r="J100" s="6">
        <f t="shared" si="22"/>
        <v>57</v>
      </c>
      <c r="K100" s="6">
        <v>1</v>
      </c>
      <c r="L100">
        <f t="shared" si="23"/>
        <v>22.859519536842328</v>
      </c>
      <c r="M100">
        <f>INDEX(Sheet1!B$2:B$96,MATCH(Query2aGONLY!J100,Sheet1!A$2:A$96,0))</f>
        <v>0.405095153940144</v>
      </c>
      <c r="N100">
        <f t="shared" si="24"/>
        <v>22.859519536842328</v>
      </c>
      <c r="O100" s="53">
        <f t="shared" si="41"/>
        <v>775.11</v>
      </c>
      <c r="P100" s="54">
        <f t="shared" si="26"/>
        <v>2.6299999999999955</v>
      </c>
      <c r="Q100" s="55">
        <f t="shared" si="27"/>
        <v>3.4046188898094391E-3</v>
      </c>
      <c r="R100" s="5">
        <f t="shared" si="28"/>
        <v>43739</v>
      </c>
      <c r="S100" s="26">
        <f t="shared" si="29"/>
        <v>57</v>
      </c>
      <c r="T100" s="5">
        <f t="shared" si="30"/>
        <v>790.61</v>
      </c>
      <c r="U100" s="5">
        <f t="shared" si="31"/>
        <v>44614</v>
      </c>
      <c r="V100" s="54">
        <f t="shared" si="32"/>
        <v>18.129999999999995</v>
      </c>
      <c r="W100" s="56">
        <f t="shared" si="33"/>
        <v>2.3469863297431642E-2</v>
      </c>
      <c r="X100" s="58">
        <f t="shared" si="34"/>
        <v>57</v>
      </c>
      <c r="Y100" s="5">
        <f t="shared" si="42"/>
        <v>806.42</v>
      </c>
      <c r="Z100" s="5">
        <f t="shared" si="36"/>
        <v>45506</v>
      </c>
      <c r="AA100" s="53">
        <f t="shared" si="37"/>
        <v>15.809999999999945</v>
      </c>
      <c r="AB100" s="56">
        <f t="shared" si="38"/>
        <v>1.99972173385107E-2</v>
      </c>
    </row>
    <row r="101" spans="1:28" ht="15" customHeight="1" x14ac:dyDescent="0.25">
      <c r="A101" s="2" t="s">
        <v>90</v>
      </c>
      <c r="B101" s="45">
        <v>28276</v>
      </c>
      <c r="C101" s="44">
        <v>41.87</v>
      </c>
      <c r="D101" s="6" t="s">
        <v>90</v>
      </c>
      <c r="E101" s="12" t="s">
        <v>288</v>
      </c>
      <c r="F101" s="6">
        <v>50</v>
      </c>
      <c r="G101" s="7">
        <v>675.34</v>
      </c>
      <c r="H101" s="7">
        <f t="shared" si="20"/>
        <v>28276</v>
      </c>
      <c r="I101">
        <f t="shared" si="21"/>
        <v>0.35415410271066805</v>
      </c>
      <c r="J101" s="6">
        <f t="shared" si="22"/>
        <v>47</v>
      </c>
      <c r="K101" s="6">
        <v>0.94399999999999995</v>
      </c>
      <c r="L101">
        <f t="shared" si="23"/>
        <v>14.828432280495671</v>
      </c>
      <c r="M101">
        <f>INDEX(Sheet1!B$2:B$96,MATCH(Query2aGONLY!J101,Sheet1!A$2:A$96,0))</f>
        <v>0.33474574049116113</v>
      </c>
      <c r="N101">
        <f t="shared" si="24"/>
        <v>14.015804154364915</v>
      </c>
      <c r="O101" s="53">
        <f t="shared" si="41"/>
        <v>640.5</v>
      </c>
      <c r="P101" s="54">
        <f t="shared" si="26"/>
        <v>-34.840000000000032</v>
      </c>
      <c r="Q101" s="55">
        <f t="shared" si="27"/>
        <v>-5.1588829330411395E-2</v>
      </c>
      <c r="R101" s="5">
        <f t="shared" si="28"/>
        <v>26818</v>
      </c>
      <c r="S101" s="26">
        <f t="shared" si="29"/>
        <v>47</v>
      </c>
      <c r="T101" s="5">
        <f t="shared" si="30"/>
        <v>653.30999999999995</v>
      </c>
      <c r="U101" s="5">
        <f t="shared" si="31"/>
        <v>27354</v>
      </c>
      <c r="V101" s="54">
        <f t="shared" si="32"/>
        <v>-22.030000000000086</v>
      </c>
      <c r="W101" s="56">
        <f t="shared" si="33"/>
        <v>-3.26206059170197E-2</v>
      </c>
      <c r="X101" s="58">
        <f t="shared" si="34"/>
        <v>47</v>
      </c>
      <c r="Y101" s="5">
        <f t="shared" si="42"/>
        <v>666.38</v>
      </c>
      <c r="Z101" s="5">
        <f t="shared" si="36"/>
        <v>27901</v>
      </c>
      <c r="AA101" s="53">
        <f t="shared" si="37"/>
        <v>13.07000000000005</v>
      </c>
      <c r="AB101" s="56">
        <f t="shared" si="38"/>
        <v>2.0005816534264056E-2</v>
      </c>
    </row>
    <row r="102" spans="1:28" ht="15" customHeight="1" x14ac:dyDescent="0.25">
      <c r="A102" s="2" t="s">
        <v>91</v>
      </c>
      <c r="B102" s="45">
        <v>217961</v>
      </c>
      <c r="C102" s="44">
        <v>287.32</v>
      </c>
      <c r="D102" s="6" t="s">
        <v>91</v>
      </c>
      <c r="E102" s="12" t="s">
        <v>289</v>
      </c>
      <c r="F102" s="6">
        <v>56</v>
      </c>
      <c r="G102" s="7">
        <v>758.6</v>
      </c>
      <c r="H102" s="7">
        <f t="shared" si="20"/>
        <v>217961</v>
      </c>
      <c r="I102">
        <f t="shared" si="21"/>
        <v>0.39781636259708114</v>
      </c>
      <c r="J102" s="6">
        <f t="shared" si="22"/>
        <v>56</v>
      </c>
      <c r="K102" s="6">
        <v>1</v>
      </c>
      <c r="L102">
        <f t="shared" si="23"/>
        <v>114.30059730139335</v>
      </c>
      <c r="M102">
        <f>INDEX(Sheet1!B$2:B$96,MATCH(Query2aGONLY!J102,Sheet1!A$2:A$96,0))</f>
        <v>0.39781636259708114</v>
      </c>
      <c r="N102">
        <f t="shared" si="24"/>
        <v>114.30059730139335</v>
      </c>
      <c r="O102" s="53">
        <f t="shared" si="41"/>
        <v>761.18</v>
      </c>
      <c r="P102" s="54">
        <f t="shared" si="26"/>
        <v>2.5799999999999272</v>
      </c>
      <c r="Q102" s="55">
        <f t="shared" si="27"/>
        <v>3.4010018455047815E-3</v>
      </c>
      <c r="R102" s="5">
        <f t="shared" si="28"/>
        <v>218702</v>
      </c>
      <c r="S102" s="26">
        <f t="shared" si="29"/>
        <v>56</v>
      </c>
      <c r="T102" s="5">
        <f t="shared" si="30"/>
        <v>776.4</v>
      </c>
      <c r="U102" s="5">
        <f t="shared" si="31"/>
        <v>223075</v>
      </c>
      <c r="V102" s="54">
        <f t="shared" si="32"/>
        <v>17.799999999999955</v>
      </c>
      <c r="W102" s="56">
        <f t="shared" si="33"/>
        <v>2.3464276298444442E-2</v>
      </c>
      <c r="X102" s="58">
        <f t="shared" si="34"/>
        <v>56</v>
      </c>
      <c r="Y102" s="5">
        <f t="shared" si="42"/>
        <v>791.93</v>
      </c>
      <c r="Z102" s="5">
        <f t="shared" si="36"/>
        <v>227537</v>
      </c>
      <c r="AA102" s="53">
        <f t="shared" si="37"/>
        <v>15.529999999999973</v>
      </c>
      <c r="AB102" s="56">
        <f t="shared" si="38"/>
        <v>2.0002575991756793E-2</v>
      </c>
    </row>
    <row r="103" spans="1:28" ht="15" customHeight="1" x14ac:dyDescent="0.25">
      <c r="A103" s="2" t="s">
        <v>92</v>
      </c>
      <c r="B103" s="45">
        <v>1267200</v>
      </c>
      <c r="C103" s="44">
        <v>893.08</v>
      </c>
      <c r="D103" s="6" t="s">
        <v>92</v>
      </c>
      <c r="E103" s="12" t="s">
        <v>290</v>
      </c>
      <c r="F103" s="6">
        <v>83</v>
      </c>
      <c r="G103" s="7">
        <v>1418.91</v>
      </c>
      <c r="H103" s="7">
        <f t="shared" si="20"/>
        <v>1267200</v>
      </c>
      <c r="I103">
        <f t="shared" si="21"/>
        <v>0.74408860407675248</v>
      </c>
      <c r="J103" s="6">
        <f t="shared" si="22"/>
        <v>83</v>
      </c>
      <c r="K103" s="6">
        <v>1</v>
      </c>
      <c r="L103">
        <f t="shared" si="23"/>
        <v>664.53065052886609</v>
      </c>
      <c r="M103">
        <f>INDEX(Sheet1!B$2:B$96,MATCH(Query2aGONLY!J103,Sheet1!A$2:A$96,0))</f>
        <v>0.74408860407675248</v>
      </c>
      <c r="N103">
        <f t="shared" si="24"/>
        <v>664.53065052886609</v>
      </c>
      <c r="O103" s="53">
        <f t="shared" si="41"/>
        <v>1423.74</v>
      </c>
      <c r="P103" s="54">
        <f t="shared" si="26"/>
        <v>4.8299999999999272</v>
      </c>
      <c r="Q103" s="55">
        <f t="shared" si="27"/>
        <v>3.4040213967058705E-3</v>
      </c>
      <c r="R103" s="5">
        <f t="shared" si="28"/>
        <v>1271514</v>
      </c>
      <c r="S103" s="26">
        <f t="shared" si="29"/>
        <v>83</v>
      </c>
      <c r="T103" s="5">
        <f t="shared" si="30"/>
        <v>1452.21</v>
      </c>
      <c r="U103" s="5">
        <f t="shared" si="31"/>
        <v>1296940</v>
      </c>
      <c r="V103" s="54">
        <f t="shared" si="32"/>
        <v>33.299999999999955</v>
      </c>
      <c r="W103" s="56">
        <f t="shared" si="33"/>
        <v>2.3468718946233341E-2</v>
      </c>
      <c r="X103" s="58">
        <f t="shared" si="34"/>
        <v>83</v>
      </c>
      <c r="Y103" s="5">
        <f t="shared" si="42"/>
        <v>1481.25</v>
      </c>
      <c r="Z103" s="5">
        <f t="shared" si="36"/>
        <v>1322875</v>
      </c>
      <c r="AA103" s="53">
        <f t="shared" si="37"/>
        <v>29.039999999999964</v>
      </c>
      <c r="AB103" s="56">
        <f t="shared" si="38"/>
        <v>1.9997107856301748E-2</v>
      </c>
    </row>
    <row r="104" spans="1:28" ht="15" customHeight="1" x14ac:dyDescent="0.25">
      <c r="A104" s="2" t="s">
        <v>93</v>
      </c>
      <c r="B104" s="45">
        <v>132645</v>
      </c>
      <c r="C104" s="44">
        <v>125.91</v>
      </c>
      <c r="D104" s="6" t="s">
        <v>93</v>
      </c>
      <c r="E104" s="12" t="s">
        <v>291</v>
      </c>
      <c r="F104" s="6">
        <v>71</v>
      </c>
      <c r="G104" s="7">
        <v>1053.49</v>
      </c>
      <c r="H104" s="7">
        <f t="shared" si="20"/>
        <v>132645</v>
      </c>
      <c r="I104">
        <f t="shared" si="21"/>
        <v>0.55245921412127474</v>
      </c>
      <c r="J104" s="6">
        <f t="shared" si="22"/>
        <v>71</v>
      </c>
      <c r="K104" s="6">
        <v>1</v>
      </c>
      <c r="L104">
        <f t="shared" si="23"/>
        <v>69.560139650009702</v>
      </c>
      <c r="M104">
        <f>INDEX(Sheet1!B$2:B$96,MATCH(Query2aGONLY!J104,Sheet1!A$2:A$96,0))</f>
        <v>0.55245921412127474</v>
      </c>
      <c r="N104">
        <f t="shared" si="24"/>
        <v>69.560139650009702</v>
      </c>
      <c r="O104" s="53">
        <f t="shared" si="41"/>
        <v>1057.08</v>
      </c>
      <c r="P104" s="54">
        <f t="shared" si="26"/>
        <v>3.5899999999999181</v>
      </c>
      <c r="Q104" s="55">
        <f t="shared" si="27"/>
        <v>3.4077210035215505E-3</v>
      </c>
      <c r="R104" s="5">
        <f t="shared" si="28"/>
        <v>133097</v>
      </c>
      <c r="S104" s="26">
        <f t="shared" si="29"/>
        <v>71</v>
      </c>
      <c r="T104" s="5">
        <f t="shared" si="30"/>
        <v>1078.22</v>
      </c>
      <c r="U104" s="5">
        <f t="shared" si="31"/>
        <v>135759</v>
      </c>
      <c r="V104" s="54">
        <f t="shared" si="32"/>
        <v>24.730000000000018</v>
      </c>
      <c r="W104" s="56">
        <f t="shared" si="33"/>
        <v>2.3474356662142041E-2</v>
      </c>
      <c r="X104" s="58">
        <f t="shared" si="34"/>
        <v>71</v>
      </c>
      <c r="Y104" s="5">
        <f t="shared" si="42"/>
        <v>1099.78</v>
      </c>
      <c r="Z104" s="5">
        <f t="shared" si="36"/>
        <v>138473</v>
      </c>
      <c r="AA104" s="53">
        <f t="shared" si="37"/>
        <v>21.559999999999945</v>
      </c>
      <c r="AB104" s="56">
        <f t="shared" si="38"/>
        <v>1.9995919200163182E-2</v>
      </c>
    </row>
    <row r="105" spans="1:28" ht="15" customHeight="1" x14ac:dyDescent="0.25">
      <c r="A105" s="2" t="s">
        <v>94</v>
      </c>
      <c r="B105" s="45">
        <v>1811634</v>
      </c>
      <c r="C105" s="44">
        <v>2984.03</v>
      </c>
      <c r="D105" s="6" t="s">
        <v>94</v>
      </c>
      <c r="E105" s="12" t="s">
        <v>292</v>
      </c>
      <c r="F105" s="6">
        <v>44</v>
      </c>
      <c r="G105" s="7">
        <v>607.11</v>
      </c>
      <c r="H105" s="7">
        <f t="shared" si="20"/>
        <v>1811634</v>
      </c>
      <c r="I105">
        <f t="shared" si="21"/>
        <v>0.31837370405525167</v>
      </c>
      <c r="J105" s="6">
        <f t="shared" si="22"/>
        <v>44</v>
      </c>
      <c r="K105" s="6">
        <v>1</v>
      </c>
      <c r="L105">
        <f t="shared" si="23"/>
        <v>950.03668411199271</v>
      </c>
      <c r="M105">
        <f>INDEX(Sheet1!B$2:B$96,MATCH(Query2aGONLY!J105,Sheet1!A$2:A$96,0))</f>
        <v>0.31837370405525167</v>
      </c>
      <c r="N105">
        <f t="shared" si="24"/>
        <v>950.03668411199271</v>
      </c>
      <c r="O105" s="53">
        <f t="shared" si="41"/>
        <v>609.17999999999995</v>
      </c>
      <c r="P105" s="54">
        <f t="shared" si="26"/>
        <v>2.0699999999999363</v>
      </c>
      <c r="Q105" s="55">
        <f t="shared" si="27"/>
        <v>3.4095962840340901E-3</v>
      </c>
      <c r="R105" s="5">
        <f t="shared" si="28"/>
        <v>1817811</v>
      </c>
      <c r="S105" s="26">
        <f t="shared" si="29"/>
        <v>44</v>
      </c>
      <c r="T105" s="5">
        <f t="shared" si="30"/>
        <v>621.36</v>
      </c>
      <c r="U105" s="5">
        <f t="shared" si="31"/>
        <v>1854157</v>
      </c>
      <c r="V105" s="54">
        <f t="shared" si="32"/>
        <v>14.25</v>
      </c>
      <c r="W105" s="56">
        <f t="shared" si="33"/>
        <v>2.3471858477046994E-2</v>
      </c>
      <c r="X105" s="58">
        <f t="shared" si="34"/>
        <v>44</v>
      </c>
      <c r="Y105" s="5">
        <f t="shared" si="42"/>
        <v>633.79</v>
      </c>
      <c r="Z105" s="5">
        <f t="shared" si="36"/>
        <v>1891248</v>
      </c>
      <c r="AA105" s="53">
        <f t="shared" si="37"/>
        <v>12.42999999999995</v>
      </c>
      <c r="AB105" s="56">
        <f t="shared" si="38"/>
        <v>2.0004506244367115E-2</v>
      </c>
    </row>
    <row r="106" spans="1:28" ht="15" customHeight="1" x14ac:dyDescent="0.25">
      <c r="A106" s="2" t="s">
        <v>95</v>
      </c>
      <c r="B106" s="45">
        <v>704397</v>
      </c>
      <c r="C106" s="44">
        <v>1673.43</v>
      </c>
      <c r="D106" s="6" t="s">
        <v>95</v>
      </c>
      <c r="E106" s="12" t="s">
        <v>293</v>
      </c>
      <c r="F106" s="6">
        <v>17</v>
      </c>
      <c r="G106" s="7">
        <v>420.93</v>
      </c>
      <c r="H106" s="7">
        <f t="shared" si="20"/>
        <v>704397</v>
      </c>
      <c r="I106">
        <f t="shared" si="21"/>
        <v>0.22073931124174712</v>
      </c>
      <c r="J106" s="6">
        <f t="shared" si="22"/>
        <v>17</v>
      </c>
      <c r="K106" s="6">
        <v>1</v>
      </c>
      <c r="L106">
        <f t="shared" si="23"/>
        <v>369.39178561127687</v>
      </c>
      <c r="M106">
        <f>INDEX(Sheet1!B$2:B$96,MATCH(Query2aGONLY!J106,Sheet1!A$2:A$96,0))</f>
        <v>0.22073931124174712</v>
      </c>
      <c r="N106">
        <f t="shared" si="24"/>
        <v>369.39178561127687</v>
      </c>
      <c r="O106" s="53">
        <f t="shared" si="41"/>
        <v>422.36</v>
      </c>
      <c r="P106" s="54">
        <f t="shared" si="26"/>
        <v>1.4300000000000068</v>
      </c>
      <c r="Q106" s="55">
        <f t="shared" si="27"/>
        <v>3.3972394459886603E-3</v>
      </c>
      <c r="R106" s="5">
        <f t="shared" si="28"/>
        <v>706790</v>
      </c>
      <c r="S106" s="26">
        <f t="shared" si="29"/>
        <v>17</v>
      </c>
      <c r="T106" s="5">
        <f t="shared" si="30"/>
        <v>430.81</v>
      </c>
      <c r="U106" s="5">
        <f t="shared" si="31"/>
        <v>720930</v>
      </c>
      <c r="V106" s="54">
        <f t="shared" si="32"/>
        <v>9.8799999999999955</v>
      </c>
      <c r="W106" s="56">
        <f t="shared" si="33"/>
        <v>2.3471836172285168E-2</v>
      </c>
      <c r="X106" s="58">
        <f t="shared" si="34"/>
        <v>17</v>
      </c>
      <c r="Y106" s="5">
        <f t="shared" si="42"/>
        <v>439.43</v>
      </c>
      <c r="Z106" s="5">
        <f t="shared" si="36"/>
        <v>735355</v>
      </c>
      <c r="AA106" s="53">
        <f t="shared" si="37"/>
        <v>8.6200000000000045</v>
      </c>
      <c r="AB106" s="56">
        <f t="shared" si="38"/>
        <v>2.0008820593765242E-2</v>
      </c>
    </row>
    <row r="107" spans="1:28" ht="15" customHeight="1" x14ac:dyDescent="0.25">
      <c r="A107" s="2" t="s">
        <v>96</v>
      </c>
      <c r="B107" s="45">
        <v>598189</v>
      </c>
      <c r="C107" s="44">
        <v>594.58000000000004</v>
      </c>
      <c r="D107" s="6" t="s">
        <v>96</v>
      </c>
      <c r="E107" s="12" t="s">
        <v>294</v>
      </c>
      <c r="F107" s="6">
        <v>69</v>
      </c>
      <c r="G107" s="7">
        <v>1006.07</v>
      </c>
      <c r="H107" s="7">
        <f t="shared" si="20"/>
        <v>598189</v>
      </c>
      <c r="I107">
        <f t="shared" si="21"/>
        <v>0.52759175839447059</v>
      </c>
      <c r="J107" s="6">
        <f t="shared" si="22"/>
        <v>69</v>
      </c>
      <c r="K107" s="6">
        <v>1</v>
      </c>
      <c r="L107">
        <f t="shared" si="23"/>
        <v>313.69550770618434</v>
      </c>
      <c r="M107">
        <f>INDEX(Sheet1!B$2:B$96,MATCH(Query2aGONLY!J107,Sheet1!A$2:A$96,0))</f>
        <v>0.52759175839447059</v>
      </c>
      <c r="N107">
        <f t="shared" si="24"/>
        <v>313.69550770618434</v>
      </c>
      <c r="O107" s="53">
        <f t="shared" si="41"/>
        <v>1009.49</v>
      </c>
      <c r="P107" s="54">
        <f t="shared" si="26"/>
        <v>3.4199999999999591</v>
      </c>
      <c r="Q107" s="55">
        <f t="shared" si="27"/>
        <v>3.3993658492947397E-3</v>
      </c>
      <c r="R107" s="5">
        <f t="shared" si="28"/>
        <v>600223</v>
      </c>
      <c r="S107" s="26">
        <f t="shared" si="29"/>
        <v>69</v>
      </c>
      <c r="T107" s="5">
        <f t="shared" si="30"/>
        <v>1029.68</v>
      </c>
      <c r="U107" s="5">
        <f t="shared" si="31"/>
        <v>612227</v>
      </c>
      <c r="V107" s="54">
        <f t="shared" si="32"/>
        <v>23.610000000000014</v>
      </c>
      <c r="W107" s="56">
        <f t="shared" si="33"/>
        <v>2.3467551959605207E-2</v>
      </c>
      <c r="X107" s="58">
        <f t="shared" si="34"/>
        <v>69</v>
      </c>
      <c r="Y107" s="5">
        <f t="shared" si="42"/>
        <v>1050.27</v>
      </c>
      <c r="Z107" s="5">
        <f t="shared" si="36"/>
        <v>624470</v>
      </c>
      <c r="AA107" s="53">
        <f t="shared" si="37"/>
        <v>20.589999999999918</v>
      </c>
      <c r="AB107" s="56">
        <f t="shared" si="38"/>
        <v>1.9996503768160902E-2</v>
      </c>
    </row>
    <row r="108" spans="1:28" ht="15" customHeight="1" x14ac:dyDescent="0.25">
      <c r="A108" s="2" t="s">
        <v>97</v>
      </c>
      <c r="B108" s="45">
        <v>623119</v>
      </c>
      <c r="C108" s="44">
        <v>649.99</v>
      </c>
      <c r="D108" s="6" t="s">
        <v>97</v>
      </c>
      <c r="E108" s="12" t="s">
        <v>295</v>
      </c>
      <c r="F108" s="6">
        <v>67</v>
      </c>
      <c r="G108" s="7">
        <v>958.66</v>
      </c>
      <c r="H108" s="7">
        <f t="shared" si="20"/>
        <v>623119</v>
      </c>
      <c r="I108">
        <f t="shared" si="21"/>
        <v>0.50272954675364856</v>
      </c>
      <c r="J108" s="6">
        <f t="shared" si="22"/>
        <v>67</v>
      </c>
      <c r="K108" s="6">
        <v>1</v>
      </c>
      <c r="L108">
        <f t="shared" si="23"/>
        <v>326.76917809440403</v>
      </c>
      <c r="M108">
        <f>INDEX(Sheet1!B$2:B$96,MATCH(Query2aGONLY!J108,Sheet1!A$2:A$96,0))</f>
        <v>0.50272954675364856</v>
      </c>
      <c r="N108">
        <f t="shared" si="24"/>
        <v>326.76917809440403</v>
      </c>
      <c r="O108" s="53">
        <f t="shared" si="41"/>
        <v>961.92</v>
      </c>
      <c r="P108" s="54">
        <f t="shared" si="26"/>
        <v>3.2599999999999909</v>
      </c>
      <c r="Q108" s="55">
        <f t="shared" si="27"/>
        <v>3.4005799762167931E-3</v>
      </c>
      <c r="R108" s="5">
        <f t="shared" si="28"/>
        <v>625238</v>
      </c>
      <c r="S108" s="26">
        <f t="shared" si="29"/>
        <v>67</v>
      </c>
      <c r="T108" s="5">
        <f t="shared" si="30"/>
        <v>981.16</v>
      </c>
      <c r="U108" s="5">
        <f t="shared" si="31"/>
        <v>637744</v>
      </c>
      <c r="V108" s="54">
        <f t="shared" si="32"/>
        <v>22.5</v>
      </c>
      <c r="W108" s="56">
        <f t="shared" si="33"/>
        <v>2.3470260572048485E-2</v>
      </c>
      <c r="X108" s="58">
        <f t="shared" si="34"/>
        <v>67</v>
      </c>
      <c r="Y108" s="5">
        <f t="shared" si="42"/>
        <v>1000.78</v>
      </c>
      <c r="Z108" s="5">
        <f t="shared" si="36"/>
        <v>650497</v>
      </c>
      <c r="AA108" s="53">
        <f t="shared" si="37"/>
        <v>19.620000000000005</v>
      </c>
      <c r="AB108" s="56">
        <f t="shared" si="38"/>
        <v>1.9996738554364228E-2</v>
      </c>
    </row>
    <row r="109" spans="1:28" ht="15" customHeight="1" x14ac:dyDescent="0.25">
      <c r="A109" s="2" t="s">
        <v>98</v>
      </c>
      <c r="B109" s="45">
        <v>1449508</v>
      </c>
      <c r="C109" s="44">
        <v>968.67</v>
      </c>
      <c r="D109" s="6" t="s">
        <v>98</v>
      </c>
      <c r="E109" s="12" t="s">
        <v>296</v>
      </c>
      <c r="F109" s="6">
        <v>85</v>
      </c>
      <c r="G109" s="7">
        <v>1496.39</v>
      </c>
      <c r="H109" s="7">
        <f t="shared" si="20"/>
        <v>1449508</v>
      </c>
      <c r="I109">
        <f t="shared" si="21"/>
        <v>0.78471978226555006</v>
      </c>
      <c r="J109" s="6">
        <f t="shared" si="22"/>
        <v>85</v>
      </c>
      <c r="K109" s="6">
        <v>1</v>
      </c>
      <c r="L109">
        <f t="shared" si="23"/>
        <v>760.13451148717036</v>
      </c>
      <c r="M109">
        <f>INDEX(Sheet1!B$2:B$96,MATCH(Query2aGONLY!J109,Sheet1!A$2:A$96,0))</f>
        <v>0.78471978226555006</v>
      </c>
      <c r="N109">
        <f t="shared" si="24"/>
        <v>760.13451148717036</v>
      </c>
      <c r="O109" s="53">
        <f t="shared" si="41"/>
        <v>1501.48</v>
      </c>
      <c r="P109" s="54">
        <f t="shared" si="26"/>
        <v>5.0899999999999181</v>
      </c>
      <c r="Q109" s="55">
        <f t="shared" si="27"/>
        <v>3.4015196573085344E-3</v>
      </c>
      <c r="R109" s="5">
        <f t="shared" si="28"/>
        <v>1454439</v>
      </c>
      <c r="S109" s="26">
        <f t="shared" si="29"/>
        <v>85</v>
      </c>
      <c r="T109" s="5">
        <f t="shared" si="30"/>
        <v>1531.51</v>
      </c>
      <c r="U109" s="5">
        <f t="shared" si="31"/>
        <v>1483528</v>
      </c>
      <c r="V109" s="54">
        <f t="shared" si="32"/>
        <v>35.119999999999891</v>
      </c>
      <c r="W109" s="56">
        <f t="shared" si="33"/>
        <v>2.3469817360447402E-2</v>
      </c>
      <c r="X109" s="58">
        <f t="shared" si="34"/>
        <v>85</v>
      </c>
      <c r="Y109" s="5">
        <f t="shared" si="42"/>
        <v>1562.14</v>
      </c>
      <c r="Z109" s="5">
        <f t="shared" si="36"/>
        <v>1513198</v>
      </c>
      <c r="AA109" s="53">
        <f t="shared" si="37"/>
        <v>30.630000000000109</v>
      </c>
      <c r="AB109" s="56">
        <f t="shared" si="38"/>
        <v>1.9999869409928834E-2</v>
      </c>
    </row>
    <row r="110" spans="1:28" ht="15" customHeight="1" x14ac:dyDescent="0.25">
      <c r="A110" s="2" t="s">
        <v>99</v>
      </c>
      <c r="B110" s="45">
        <v>106013171</v>
      </c>
      <c r="C110" s="44">
        <v>70845.95</v>
      </c>
      <c r="D110" s="6" t="s">
        <v>99</v>
      </c>
      <c r="E110" s="12" t="s">
        <v>297</v>
      </c>
      <c r="F110" s="6">
        <v>85</v>
      </c>
      <c r="G110" s="7">
        <v>1496.39</v>
      </c>
      <c r="H110" s="7">
        <f t="shared" si="20"/>
        <v>106013171</v>
      </c>
      <c r="I110">
        <f t="shared" si="21"/>
        <v>0.78471978226555006</v>
      </c>
      <c r="J110" s="6">
        <f t="shared" si="22"/>
        <v>85</v>
      </c>
      <c r="K110" s="6">
        <v>1</v>
      </c>
      <c r="L110">
        <f t="shared" si="23"/>
        <v>55594.218458396041</v>
      </c>
      <c r="M110">
        <f>INDEX(Sheet1!B$2:B$96,MATCH(Query2aGONLY!J110,Sheet1!A$2:A$96,0))</f>
        <v>0.78471978226555006</v>
      </c>
      <c r="N110">
        <f t="shared" si="24"/>
        <v>55594.218458396041</v>
      </c>
      <c r="O110" s="53">
        <f t="shared" si="41"/>
        <v>1501.48</v>
      </c>
      <c r="P110" s="54">
        <f t="shared" si="26"/>
        <v>5.0899999999999181</v>
      </c>
      <c r="Q110" s="55">
        <f t="shared" si="27"/>
        <v>3.4015196573085344E-3</v>
      </c>
      <c r="R110" s="5">
        <f t="shared" si="28"/>
        <v>106373777</v>
      </c>
      <c r="S110" s="26">
        <f t="shared" si="29"/>
        <v>85</v>
      </c>
      <c r="T110" s="5">
        <f t="shared" si="30"/>
        <v>1531.51</v>
      </c>
      <c r="U110" s="5">
        <f t="shared" si="31"/>
        <v>108501281</v>
      </c>
      <c r="V110" s="54">
        <f t="shared" si="32"/>
        <v>35.119999999999891</v>
      </c>
      <c r="W110" s="56">
        <f t="shared" si="33"/>
        <v>2.3469817360447402E-2</v>
      </c>
      <c r="X110" s="58">
        <f t="shared" si="34"/>
        <v>85</v>
      </c>
      <c r="Y110" s="5">
        <f t="shared" si="42"/>
        <v>1562.14</v>
      </c>
      <c r="Z110" s="5">
        <f t="shared" si="36"/>
        <v>110671292</v>
      </c>
      <c r="AA110" s="53">
        <f t="shared" si="37"/>
        <v>30.630000000000109</v>
      </c>
      <c r="AB110" s="56">
        <f t="shared" si="38"/>
        <v>1.9999869409928834E-2</v>
      </c>
    </row>
    <row r="111" spans="1:28" ht="15" customHeight="1" x14ac:dyDescent="0.25">
      <c r="A111" s="2" t="s">
        <v>100</v>
      </c>
      <c r="B111" s="45">
        <v>1286756</v>
      </c>
      <c r="C111" s="44">
        <v>1003.35</v>
      </c>
      <c r="D111" s="6" t="s">
        <v>100</v>
      </c>
      <c r="E111" s="12" t="s">
        <v>298</v>
      </c>
      <c r="F111" s="6">
        <v>79</v>
      </c>
      <c r="G111" s="7">
        <v>1282.46</v>
      </c>
      <c r="H111" s="7">
        <f t="shared" si="20"/>
        <v>1286756</v>
      </c>
      <c r="I111">
        <f t="shared" si="21"/>
        <v>0.67253305085190174</v>
      </c>
      <c r="J111" s="6">
        <f t="shared" si="22"/>
        <v>79</v>
      </c>
      <c r="K111" s="6">
        <v>1</v>
      </c>
      <c r="L111">
        <f t="shared" si="23"/>
        <v>674.78603657225563</v>
      </c>
      <c r="M111">
        <f>INDEX(Sheet1!B$2:B$96,MATCH(Query2aGONLY!J111,Sheet1!A$2:A$96,0))</f>
        <v>0.67253305085190174</v>
      </c>
      <c r="N111">
        <f t="shared" si="24"/>
        <v>674.78603657225563</v>
      </c>
      <c r="O111" s="53">
        <f t="shared" si="41"/>
        <v>1286.82</v>
      </c>
      <c r="P111" s="54">
        <f t="shared" si="26"/>
        <v>4.3599999999999</v>
      </c>
      <c r="Q111" s="55">
        <f t="shared" si="27"/>
        <v>3.3997161704847714E-3</v>
      </c>
      <c r="R111" s="5">
        <f t="shared" si="28"/>
        <v>1291131</v>
      </c>
      <c r="S111" s="26">
        <f t="shared" si="29"/>
        <v>79</v>
      </c>
      <c r="T111" s="5">
        <f t="shared" si="30"/>
        <v>1312.56</v>
      </c>
      <c r="U111" s="5">
        <f t="shared" si="31"/>
        <v>1316957</v>
      </c>
      <c r="V111" s="54">
        <f t="shared" si="32"/>
        <v>30.099999999999909</v>
      </c>
      <c r="W111" s="56">
        <f t="shared" si="33"/>
        <v>2.3470517598989372E-2</v>
      </c>
      <c r="X111" s="58">
        <f t="shared" si="34"/>
        <v>79</v>
      </c>
      <c r="Y111" s="5">
        <f t="shared" si="42"/>
        <v>1338.81</v>
      </c>
      <c r="Z111" s="5">
        <f t="shared" si="36"/>
        <v>1343295</v>
      </c>
      <c r="AA111" s="53">
        <f t="shared" si="37"/>
        <v>26.25</v>
      </c>
      <c r="AB111" s="56">
        <f t="shared" si="38"/>
        <v>1.9999085756079723E-2</v>
      </c>
    </row>
    <row r="112" spans="1:28" ht="15" customHeight="1" x14ac:dyDescent="0.25">
      <c r="A112" s="2" t="s">
        <v>101</v>
      </c>
      <c r="B112" s="45">
        <v>10550687</v>
      </c>
      <c r="C112" s="44">
        <v>5859.8</v>
      </c>
      <c r="D112" s="6" t="s">
        <v>101</v>
      </c>
      <c r="E112" s="12" t="s">
        <v>299</v>
      </c>
      <c r="F112" s="6">
        <v>92</v>
      </c>
      <c r="G112" s="7">
        <v>1800.52</v>
      </c>
      <c r="H112" s="7">
        <f t="shared" si="20"/>
        <v>10550687</v>
      </c>
      <c r="I112">
        <f t="shared" si="21"/>
        <v>0.94420816923714279</v>
      </c>
      <c r="J112" s="6">
        <f t="shared" si="22"/>
        <v>92</v>
      </c>
      <c r="K112" s="6">
        <v>1</v>
      </c>
      <c r="L112">
        <f t="shared" si="23"/>
        <v>5532.8710300958091</v>
      </c>
      <c r="M112">
        <f>INDEX(Sheet1!B$2:B$96,MATCH(Query2aGONLY!J112,Sheet1!A$2:A$96,0))</f>
        <v>0.94420816923714279</v>
      </c>
      <c r="N112">
        <f t="shared" si="24"/>
        <v>5532.8710300958091</v>
      </c>
      <c r="O112" s="53">
        <f t="shared" si="41"/>
        <v>1806.65</v>
      </c>
      <c r="P112" s="54">
        <f t="shared" si="26"/>
        <v>6.1300000000001091</v>
      </c>
      <c r="Q112" s="55">
        <f t="shared" si="27"/>
        <v>3.4045720125297743E-3</v>
      </c>
      <c r="R112" s="5">
        <f t="shared" si="28"/>
        <v>10586608</v>
      </c>
      <c r="S112" s="26">
        <f t="shared" si="29"/>
        <v>92</v>
      </c>
      <c r="T112" s="5">
        <f t="shared" si="30"/>
        <v>1842.78</v>
      </c>
      <c r="U112" s="5">
        <f t="shared" si="31"/>
        <v>10798322</v>
      </c>
      <c r="V112" s="54">
        <f t="shared" si="32"/>
        <v>42.259999999999991</v>
      </c>
      <c r="W112" s="56">
        <f t="shared" si="33"/>
        <v>2.3470997267456065E-2</v>
      </c>
      <c r="X112" s="58">
        <f t="shared" si="34"/>
        <v>92</v>
      </c>
      <c r="Y112" s="5">
        <f t="shared" si="42"/>
        <v>1879.64</v>
      </c>
      <c r="Z112" s="5">
        <f t="shared" si="36"/>
        <v>11014314</v>
      </c>
      <c r="AA112" s="53">
        <f t="shared" si="37"/>
        <v>36.860000000000127</v>
      </c>
      <c r="AB112" s="56">
        <f t="shared" si="38"/>
        <v>2.0002387696849394E-2</v>
      </c>
    </row>
    <row r="113" spans="1:28" ht="15" customHeight="1" x14ac:dyDescent="0.25">
      <c r="A113" s="2" t="s">
        <v>102</v>
      </c>
      <c r="B113" s="45">
        <v>389944</v>
      </c>
      <c r="C113" s="44">
        <v>260.58999999999997</v>
      </c>
      <c r="D113" s="6" t="s">
        <v>102</v>
      </c>
      <c r="E113" s="12" t="s">
        <v>300</v>
      </c>
      <c r="F113" s="6">
        <v>85</v>
      </c>
      <c r="G113" s="7">
        <v>1496.39</v>
      </c>
      <c r="H113" s="7">
        <f t="shared" si="20"/>
        <v>389944</v>
      </c>
      <c r="I113">
        <f t="shared" si="21"/>
        <v>0.78471978226555006</v>
      </c>
      <c r="J113" s="6">
        <f t="shared" si="22"/>
        <v>85</v>
      </c>
      <c r="K113" s="6">
        <v>1</v>
      </c>
      <c r="L113">
        <f t="shared" si="23"/>
        <v>204.49012806057968</v>
      </c>
      <c r="M113">
        <f>INDEX(Sheet1!B$2:B$96,MATCH(Query2aGONLY!J113,Sheet1!A$2:A$96,0))</f>
        <v>0.78471978226555006</v>
      </c>
      <c r="N113">
        <f t="shared" si="24"/>
        <v>204.49012806057968</v>
      </c>
      <c r="O113" s="53">
        <f t="shared" si="41"/>
        <v>1501.48</v>
      </c>
      <c r="P113" s="54">
        <f t="shared" si="26"/>
        <v>5.0899999999999181</v>
      </c>
      <c r="Q113" s="55">
        <f t="shared" si="27"/>
        <v>3.4015196573085344E-3</v>
      </c>
      <c r="R113" s="5">
        <f t="shared" si="28"/>
        <v>391271</v>
      </c>
      <c r="S113" s="26">
        <f t="shared" si="29"/>
        <v>85</v>
      </c>
      <c r="T113" s="5">
        <f t="shared" si="30"/>
        <v>1531.51</v>
      </c>
      <c r="U113" s="5">
        <f t="shared" si="31"/>
        <v>399096</v>
      </c>
      <c r="V113" s="54">
        <f t="shared" si="32"/>
        <v>35.119999999999891</v>
      </c>
      <c r="W113" s="56">
        <f t="shared" si="33"/>
        <v>2.3469817360447402E-2</v>
      </c>
      <c r="X113" s="58">
        <f t="shared" si="34"/>
        <v>85</v>
      </c>
      <c r="Y113" s="5">
        <f t="shared" si="42"/>
        <v>1562.14</v>
      </c>
      <c r="Z113" s="5">
        <f t="shared" si="36"/>
        <v>407078</v>
      </c>
      <c r="AA113" s="53">
        <f t="shared" si="37"/>
        <v>30.630000000000109</v>
      </c>
      <c r="AB113" s="56">
        <f t="shared" si="38"/>
        <v>1.9999869409928834E-2</v>
      </c>
    </row>
    <row r="114" spans="1:28" ht="15" customHeight="1" x14ac:dyDescent="0.25">
      <c r="A114" s="2" t="s">
        <v>103</v>
      </c>
      <c r="B114" s="45">
        <v>79263</v>
      </c>
      <c r="C114" s="44">
        <v>146.36000000000001</v>
      </c>
      <c r="D114" s="6" t="s">
        <v>103</v>
      </c>
      <c r="E114" s="12" t="s">
        <v>301</v>
      </c>
      <c r="F114" s="6">
        <v>37</v>
      </c>
      <c r="G114" s="7">
        <v>541.55999999999995</v>
      </c>
      <c r="H114" s="7">
        <f t="shared" si="20"/>
        <v>79263</v>
      </c>
      <c r="I114">
        <f t="shared" si="21"/>
        <v>0.28399872044302032</v>
      </c>
      <c r="J114" s="6">
        <f t="shared" si="22"/>
        <v>35</v>
      </c>
      <c r="K114" s="6">
        <v>0.94399999999999995</v>
      </c>
      <c r="L114">
        <f t="shared" si="23"/>
        <v>41.56605272404046</v>
      </c>
      <c r="M114">
        <f>INDEX(Sheet1!B$2:B$96,MATCH(Query2aGONLY!J114,Sheet1!A$2:A$96,0))</f>
        <v>0.27600000000000002</v>
      </c>
      <c r="N114">
        <f t="shared" si="24"/>
        <v>40.395360000000004</v>
      </c>
      <c r="O114" s="53">
        <f t="shared" si="41"/>
        <v>528.1</v>
      </c>
      <c r="P114" s="54">
        <f t="shared" si="26"/>
        <v>-13.459999999999923</v>
      </c>
      <c r="Q114" s="55">
        <f t="shared" si="27"/>
        <v>-2.4854125120023496E-2</v>
      </c>
      <c r="R114" s="5">
        <f t="shared" si="28"/>
        <v>77293</v>
      </c>
      <c r="S114" s="26">
        <f t="shared" si="29"/>
        <v>35</v>
      </c>
      <c r="T114" s="5">
        <f t="shared" si="30"/>
        <v>538.66</v>
      </c>
      <c r="U114" s="5">
        <f t="shared" si="31"/>
        <v>78838</v>
      </c>
      <c r="V114" s="54">
        <f t="shared" si="32"/>
        <v>-2.8999999999999773</v>
      </c>
      <c r="W114" s="56">
        <f t="shared" si="33"/>
        <v>-5.3549006573601768E-3</v>
      </c>
      <c r="X114" s="58">
        <f t="shared" si="34"/>
        <v>35</v>
      </c>
      <c r="Y114" s="5">
        <f t="shared" si="42"/>
        <v>549.42999999999995</v>
      </c>
      <c r="Z114" s="5">
        <f t="shared" si="36"/>
        <v>80415</v>
      </c>
      <c r="AA114" s="53">
        <f t="shared" si="37"/>
        <v>10.769999999999982</v>
      </c>
      <c r="AB114" s="56">
        <f t="shared" si="38"/>
        <v>1.9994059332417449E-2</v>
      </c>
    </row>
    <row r="115" spans="1:28" ht="15" customHeight="1" x14ac:dyDescent="0.25">
      <c r="A115" s="2" t="s">
        <v>104</v>
      </c>
      <c r="B115" s="45">
        <v>6757212</v>
      </c>
      <c r="C115" s="44">
        <v>7875.08</v>
      </c>
      <c r="D115" s="6" t="s">
        <v>104</v>
      </c>
      <c r="E115" s="12" t="s">
        <v>302</v>
      </c>
      <c r="F115" s="6">
        <v>62</v>
      </c>
      <c r="G115" s="7">
        <v>858.05</v>
      </c>
      <c r="H115" s="7">
        <f t="shared" si="20"/>
        <v>6757212</v>
      </c>
      <c r="I115">
        <f t="shared" si="21"/>
        <v>0.44996879768840686</v>
      </c>
      <c r="J115" s="6">
        <f t="shared" si="22"/>
        <v>59</v>
      </c>
      <c r="K115" s="6">
        <v>0.94399999999999995</v>
      </c>
      <c r="L115">
        <f t="shared" si="23"/>
        <v>3543.5402793000189</v>
      </c>
      <c r="M115">
        <f>INDEX(Sheet1!B$2:B$96,MATCH(Query2aGONLY!J115,Sheet1!A$2:A$96,0))</f>
        <v>0.42328688821181909</v>
      </c>
      <c r="N115">
        <f t="shared" si="24"/>
        <v>3333.4181076191321</v>
      </c>
      <c r="O115" s="53">
        <f t="shared" si="41"/>
        <v>809.92</v>
      </c>
      <c r="P115" s="54">
        <f t="shared" si="26"/>
        <v>-48.129999999999995</v>
      </c>
      <c r="Q115" s="55">
        <f t="shared" si="27"/>
        <v>-5.6092302313384995E-2</v>
      </c>
      <c r="R115" s="5">
        <f t="shared" si="28"/>
        <v>6378185</v>
      </c>
      <c r="S115" s="26">
        <f t="shared" si="29"/>
        <v>59</v>
      </c>
      <c r="T115" s="5">
        <f t="shared" si="30"/>
        <v>826.12</v>
      </c>
      <c r="U115" s="5">
        <f t="shared" si="31"/>
        <v>6505761</v>
      </c>
      <c r="V115" s="54">
        <f t="shared" si="32"/>
        <v>-31.92999999999995</v>
      </c>
      <c r="W115" s="56">
        <f t="shared" si="33"/>
        <v>-3.7212283666452947E-2</v>
      </c>
      <c r="X115" s="58">
        <f t="shared" si="34"/>
        <v>59</v>
      </c>
      <c r="Y115" s="5">
        <f t="shared" si="42"/>
        <v>842.64</v>
      </c>
      <c r="Z115" s="5">
        <f t="shared" si="36"/>
        <v>6635857</v>
      </c>
      <c r="AA115" s="53">
        <f t="shared" si="37"/>
        <v>16.519999999999982</v>
      </c>
      <c r="AB115" s="56">
        <f t="shared" si="38"/>
        <v>1.9997094853047962E-2</v>
      </c>
    </row>
    <row r="116" spans="1:28" ht="15" customHeight="1" x14ac:dyDescent="0.25">
      <c r="A116" s="2" t="s">
        <v>105</v>
      </c>
      <c r="B116" s="45">
        <v>300356</v>
      </c>
      <c r="C116" s="44">
        <v>372.11</v>
      </c>
      <c r="D116" s="6" t="s">
        <v>105</v>
      </c>
      <c r="E116" s="12" t="s">
        <v>303</v>
      </c>
      <c r="F116" s="6">
        <v>59</v>
      </c>
      <c r="G116" s="7">
        <v>807.17</v>
      </c>
      <c r="H116" s="7">
        <f t="shared" si="20"/>
        <v>300356</v>
      </c>
      <c r="I116">
        <f t="shared" si="21"/>
        <v>0.42328688821181909</v>
      </c>
      <c r="J116" s="6">
        <f t="shared" si="22"/>
        <v>56</v>
      </c>
      <c r="K116" s="6">
        <v>0.94399999999999995</v>
      </c>
      <c r="L116">
        <f t="shared" si="23"/>
        <v>157.50928397250001</v>
      </c>
      <c r="M116">
        <f>INDEX(Sheet1!B$2:B$96,MATCH(Query2aGONLY!J116,Sheet1!A$2:A$96,0))</f>
        <v>0.39781636259708114</v>
      </c>
      <c r="N116">
        <f t="shared" si="24"/>
        <v>148.03144668599987</v>
      </c>
      <c r="O116" s="53">
        <f t="shared" si="41"/>
        <v>761.18</v>
      </c>
      <c r="P116" s="54">
        <f t="shared" si="26"/>
        <v>-45.990000000000009</v>
      </c>
      <c r="Q116" s="55">
        <f t="shared" si="27"/>
        <v>-5.6976845026450451E-2</v>
      </c>
      <c r="R116" s="5">
        <f t="shared" si="28"/>
        <v>283243</v>
      </c>
      <c r="S116" s="26">
        <f t="shared" si="29"/>
        <v>56</v>
      </c>
      <c r="T116" s="5">
        <f t="shared" si="30"/>
        <v>776.4</v>
      </c>
      <c r="U116" s="5">
        <f t="shared" si="31"/>
        <v>288906</v>
      </c>
      <c r="V116" s="54">
        <f t="shared" si="32"/>
        <v>-30.769999999999982</v>
      </c>
      <c r="W116" s="56">
        <f t="shared" si="33"/>
        <v>-3.8120841953987371E-2</v>
      </c>
      <c r="X116" s="58">
        <f t="shared" si="34"/>
        <v>56</v>
      </c>
      <c r="Y116" s="5">
        <f t="shared" si="42"/>
        <v>791.93</v>
      </c>
      <c r="Z116" s="5">
        <f t="shared" si="36"/>
        <v>294685</v>
      </c>
      <c r="AA116" s="53">
        <f t="shared" si="37"/>
        <v>15.529999999999973</v>
      </c>
      <c r="AB116" s="56">
        <f t="shared" si="38"/>
        <v>2.0002575991756793E-2</v>
      </c>
    </row>
    <row r="117" spans="1:28" ht="15" customHeight="1" x14ac:dyDescent="0.25">
      <c r="A117" s="2" t="s">
        <v>106</v>
      </c>
      <c r="B117" s="45">
        <v>18603145</v>
      </c>
      <c r="C117" s="44">
        <v>13110.87</v>
      </c>
      <c r="D117" s="6" t="s">
        <v>106</v>
      </c>
      <c r="E117" s="12" t="s">
        <v>304</v>
      </c>
      <c r="F117" s="6">
        <v>83</v>
      </c>
      <c r="G117" s="7">
        <v>1418.91</v>
      </c>
      <c r="H117" s="7">
        <f t="shared" si="20"/>
        <v>18603145</v>
      </c>
      <c r="I117">
        <f t="shared" si="21"/>
        <v>0.74408860407675248</v>
      </c>
      <c r="J117" s="6">
        <f t="shared" si="22"/>
        <v>83</v>
      </c>
      <c r="K117" s="6">
        <v>1</v>
      </c>
      <c r="L117">
        <f t="shared" si="23"/>
        <v>9755.6489565317715</v>
      </c>
      <c r="M117">
        <f>INDEX(Sheet1!B$2:B$96,MATCH(Query2aGONLY!J117,Sheet1!A$2:A$96,0))</f>
        <v>0.74408860407675248</v>
      </c>
      <c r="N117">
        <f t="shared" si="24"/>
        <v>9755.6489565317715</v>
      </c>
      <c r="O117" s="53">
        <f t="shared" si="41"/>
        <v>1423.74</v>
      </c>
      <c r="P117" s="54">
        <f t="shared" si="26"/>
        <v>4.8299999999999272</v>
      </c>
      <c r="Q117" s="55">
        <f t="shared" si="27"/>
        <v>3.4040213967058705E-3</v>
      </c>
      <c r="R117" s="5">
        <f t="shared" si="28"/>
        <v>18666470</v>
      </c>
      <c r="S117" s="26">
        <f t="shared" si="29"/>
        <v>83</v>
      </c>
      <c r="T117" s="5">
        <f t="shared" si="30"/>
        <v>1452.21</v>
      </c>
      <c r="U117" s="5">
        <f t="shared" si="31"/>
        <v>19039737</v>
      </c>
      <c r="V117" s="54">
        <f t="shared" si="32"/>
        <v>33.299999999999955</v>
      </c>
      <c r="W117" s="56">
        <f t="shared" si="33"/>
        <v>2.3468718946233341E-2</v>
      </c>
      <c r="X117" s="58">
        <f t="shared" si="34"/>
        <v>83</v>
      </c>
      <c r="Y117" s="5">
        <f t="shared" si="42"/>
        <v>1481.25</v>
      </c>
      <c r="Z117" s="5">
        <f t="shared" si="36"/>
        <v>19420476</v>
      </c>
      <c r="AA117" s="53">
        <f t="shared" si="37"/>
        <v>29.039999999999964</v>
      </c>
      <c r="AB117" s="56">
        <f t="shared" si="38"/>
        <v>1.9997107856301748E-2</v>
      </c>
    </row>
    <row r="118" spans="1:28" ht="15" customHeight="1" x14ac:dyDescent="0.25">
      <c r="A118" s="2" t="s">
        <v>107</v>
      </c>
      <c r="B118" s="45">
        <v>28867</v>
      </c>
      <c r="C118" s="44">
        <v>34.29</v>
      </c>
      <c r="D118" s="6" t="s">
        <v>107</v>
      </c>
      <c r="E118" s="12" t="s">
        <v>305</v>
      </c>
      <c r="F118" s="6">
        <v>61</v>
      </c>
      <c r="G118" s="7">
        <v>841.86</v>
      </c>
      <c r="H118" s="7">
        <f t="shared" si="20"/>
        <v>28867</v>
      </c>
      <c r="I118">
        <f t="shared" si="21"/>
        <v>0.44147862248349423</v>
      </c>
      <c r="J118" s="6">
        <f t="shared" si="22"/>
        <v>61</v>
      </c>
      <c r="K118" s="6">
        <v>1</v>
      </c>
      <c r="L118">
        <f t="shared" si="23"/>
        <v>15.138301964959016</v>
      </c>
      <c r="M118">
        <f>INDEX(Sheet1!B$2:B$96,MATCH(Query2aGONLY!J118,Sheet1!A$2:A$96,0))</f>
        <v>0.44147862248349423</v>
      </c>
      <c r="N118">
        <f t="shared" si="24"/>
        <v>15.138301964959016</v>
      </c>
      <c r="O118" s="53">
        <f t="shared" si="41"/>
        <v>844.73</v>
      </c>
      <c r="P118" s="54">
        <f t="shared" si="26"/>
        <v>2.8700000000000045</v>
      </c>
      <c r="Q118" s="55">
        <f t="shared" si="27"/>
        <v>3.4091179055900085E-3</v>
      </c>
      <c r="R118" s="5">
        <f t="shared" si="28"/>
        <v>28966</v>
      </c>
      <c r="S118" s="26">
        <f t="shared" si="29"/>
        <v>61</v>
      </c>
      <c r="T118" s="5">
        <f t="shared" si="30"/>
        <v>861.62</v>
      </c>
      <c r="U118" s="5">
        <f t="shared" si="31"/>
        <v>29545</v>
      </c>
      <c r="V118" s="54">
        <f t="shared" si="32"/>
        <v>19.759999999999991</v>
      </c>
      <c r="W118" s="56">
        <f t="shared" si="33"/>
        <v>2.3471836172285168E-2</v>
      </c>
      <c r="X118" s="58">
        <f t="shared" si="34"/>
        <v>61</v>
      </c>
      <c r="Y118" s="5">
        <f t="shared" si="42"/>
        <v>878.85</v>
      </c>
      <c r="Z118" s="5">
        <f t="shared" si="36"/>
        <v>30136</v>
      </c>
      <c r="AA118" s="53">
        <f t="shared" si="37"/>
        <v>17.230000000000018</v>
      </c>
      <c r="AB118" s="56">
        <f t="shared" si="38"/>
        <v>1.9997214549337314E-2</v>
      </c>
    </row>
    <row r="119" spans="1:28" ht="15" customHeight="1" x14ac:dyDescent="0.25">
      <c r="A119" s="2" t="s">
        <v>108</v>
      </c>
      <c r="B119" s="45">
        <v>161181</v>
      </c>
      <c r="C119" s="44">
        <v>204.07</v>
      </c>
      <c r="D119" s="6" t="s">
        <v>108</v>
      </c>
      <c r="E119" s="12" t="s">
        <v>306</v>
      </c>
      <c r="F119" s="6">
        <v>58</v>
      </c>
      <c r="G119" s="7">
        <v>789.83</v>
      </c>
      <c r="H119" s="7">
        <f t="shared" si="20"/>
        <v>161181</v>
      </c>
      <c r="I119">
        <f t="shared" si="21"/>
        <v>0.41419364311897261</v>
      </c>
      <c r="J119" s="6">
        <f t="shared" si="22"/>
        <v>58</v>
      </c>
      <c r="K119" s="6">
        <v>1</v>
      </c>
      <c r="L119">
        <f t="shared" si="23"/>
        <v>84.524496751288737</v>
      </c>
      <c r="M119">
        <f>INDEX(Sheet1!B$2:B$96,MATCH(Query2aGONLY!J119,Sheet1!A$2:A$96,0))</f>
        <v>0.41419364311897261</v>
      </c>
      <c r="N119">
        <f t="shared" si="24"/>
        <v>84.524496751288737</v>
      </c>
      <c r="O119" s="53">
        <f t="shared" si="41"/>
        <v>792.52</v>
      </c>
      <c r="P119" s="54">
        <f t="shared" si="26"/>
        <v>2.6899999999999409</v>
      </c>
      <c r="Q119" s="55">
        <f t="shared" si="27"/>
        <v>3.4057961839888845E-3</v>
      </c>
      <c r="R119" s="5">
        <f t="shared" si="28"/>
        <v>161730</v>
      </c>
      <c r="S119" s="26">
        <f t="shared" si="29"/>
        <v>58</v>
      </c>
      <c r="T119" s="5">
        <f t="shared" si="30"/>
        <v>808.37</v>
      </c>
      <c r="U119" s="5">
        <f t="shared" si="31"/>
        <v>164964</v>
      </c>
      <c r="V119" s="54">
        <f t="shared" si="32"/>
        <v>18.539999999999964</v>
      </c>
      <c r="W119" s="56">
        <f t="shared" si="33"/>
        <v>2.3473405669574419E-2</v>
      </c>
      <c r="X119" s="58">
        <f t="shared" si="34"/>
        <v>58</v>
      </c>
      <c r="Y119" s="5">
        <f t="shared" si="42"/>
        <v>824.54</v>
      </c>
      <c r="Z119" s="5">
        <f t="shared" si="36"/>
        <v>168264</v>
      </c>
      <c r="AA119" s="53">
        <f t="shared" si="37"/>
        <v>16.169999999999959</v>
      </c>
      <c r="AB119" s="56">
        <f t="shared" si="38"/>
        <v>2.0003216348949068E-2</v>
      </c>
    </row>
    <row r="120" spans="1:28" ht="15" customHeight="1" x14ac:dyDescent="0.25">
      <c r="A120" s="2" t="s">
        <v>109</v>
      </c>
      <c r="B120" s="45">
        <v>424183</v>
      </c>
      <c r="C120" s="44">
        <v>374.3</v>
      </c>
      <c r="D120" s="6" t="s">
        <v>109</v>
      </c>
      <c r="E120" s="12" t="s">
        <v>307</v>
      </c>
      <c r="F120" s="6">
        <v>74</v>
      </c>
      <c r="G120" s="7">
        <v>1133.27</v>
      </c>
      <c r="H120" s="7">
        <f t="shared" si="20"/>
        <v>424183</v>
      </c>
      <c r="I120">
        <f t="shared" si="21"/>
        <v>0.59429653208594002</v>
      </c>
      <c r="J120" s="6">
        <f t="shared" si="22"/>
        <v>74</v>
      </c>
      <c r="K120" s="6">
        <v>1</v>
      </c>
      <c r="L120">
        <f t="shared" si="23"/>
        <v>222.44519195976736</v>
      </c>
      <c r="M120">
        <f>INDEX(Sheet1!B$2:B$96,MATCH(Query2aGONLY!J120,Sheet1!A$2:A$96,0))</f>
        <v>0.59429653208594002</v>
      </c>
      <c r="N120">
        <f t="shared" si="24"/>
        <v>222.44519195976736</v>
      </c>
      <c r="O120" s="53">
        <f t="shared" si="41"/>
        <v>1137.1300000000001</v>
      </c>
      <c r="P120" s="54">
        <f t="shared" si="26"/>
        <v>3.8600000000001273</v>
      </c>
      <c r="Q120" s="55">
        <f t="shared" si="27"/>
        <v>3.4060726922976233E-3</v>
      </c>
      <c r="R120" s="5">
        <f t="shared" si="28"/>
        <v>425628</v>
      </c>
      <c r="S120" s="26">
        <f t="shared" si="29"/>
        <v>74</v>
      </c>
      <c r="T120" s="5">
        <f t="shared" si="30"/>
        <v>1159.8699999999999</v>
      </c>
      <c r="U120" s="5">
        <f t="shared" si="31"/>
        <v>434139</v>
      </c>
      <c r="V120" s="54">
        <f t="shared" si="32"/>
        <v>26.599999999999909</v>
      </c>
      <c r="W120" s="56">
        <f t="shared" si="33"/>
        <v>2.3471899900288466E-2</v>
      </c>
      <c r="X120" s="58">
        <f t="shared" si="34"/>
        <v>74</v>
      </c>
      <c r="Y120" s="5">
        <f t="shared" si="42"/>
        <v>1183.07</v>
      </c>
      <c r="Z120" s="5">
        <f t="shared" si="36"/>
        <v>442823</v>
      </c>
      <c r="AA120" s="53">
        <f t="shared" si="37"/>
        <v>23.200000000000045</v>
      </c>
      <c r="AB120" s="56">
        <f t="shared" si="38"/>
        <v>2.0002241630527599E-2</v>
      </c>
    </row>
    <row r="121" spans="1:28" ht="15" customHeight="1" x14ac:dyDescent="0.25">
      <c r="A121" s="2" t="s">
        <v>110</v>
      </c>
      <c r="B121" s="45">
        <v>75128</v>
      </c>
      <c r="C121" s="44">
        <v>89.24</v>
      </c>
      <c r="D121" s="6" t="s">
        <v>110</v>
      </c>
      <c r="E121" s="12" t="s">
        <v>308</v>
      </c>
      <c r="F121" s="6">
        <v>61</v>
      </c>
      <c r="G121" s="7">
        <v>841.86</v>
      </c>
      <c r="H121" s="7">
        <f t="shared" si="20"/>
        <v>75128</v>
      </c>
      <c r="I121">
        <f t="shared" si="21"/>
        <v>0.44147862248349423</v>
      </c>
      <c r="J121" s="6">
        <f t="shared" si="22"/>
        <v>61</v>
      </c>
      <c r="K121" s="6">
        <v>1</v>
      </c>
      <c r="L121">
        <f t="shared" si="23"/>
        <v>39.39755227042702</v>
      </c>
      <c r="M121">
        <f>INDEX(Sheet1!B$2:B$96,MATCH(Query2aGONLY!J121,Sheet1!A$2:A$96,0))</f>
        <v>0.44147862248349423</v>
      </c>
      <c r="N121">
        <f t="shared" si="24"/>
        <v>39.39755227042702</v>
      </c>
      <c r="O121" s="53">
        <f t="shared" si="41"/>
        <v>844.73</v>
      </c>
      <c r="P121" s="54">
        <f t="shared" si="26"/>
        <v>2.8700000000000045</v>
      </c>
      <c r="Q121" s="55">
        <f t="shared" si="27"/>
        <v>3.4091179055900085E-3</v>
      </c>
      <c r="R121" s="5">
        <f t="shared" si="28"/>
        <v>75384</v>
      </c>
      <c r="S121" s="26">
        <f t="shared" si="29"/>
        <v>61</v>
      </c>
      <c r="T121" s="5">
        <f t="shared" si="30"/>
        <v>861.62</v>
      </c>
      <c r="U121" s="5">
        <f t="shared" si="31"/>
        <v>76891</v>
      </c>
      <c r="V121" s="54">
        <f t="shared" si="32"/>
        <v>19.759999999999991</v>
      </c>
      <c r="W121" s="56">
        <f t="shared" si="33"/>
        <v>2.3471836172285168E-2</v>
      </c>
      <c r="X121" s="58">
        <f t="shared" si="34"/>
        <v>61</v>
      </c>
      <c r="Y121" s="5">
        <f t="shared" si="42"/>
        <v>878.85</v>
      </c>
      <c r="Z121" s="5">
        <f t="shared" si="36"/>
        <v>78429</v>
      </c>
      <c r="AA121" s="53">
        <f t="shared" si="37"/>
        <v>17.230000000000018</v>
      </c>
      <c r="AB121" s="56">
        <f t="shared" si="38"/>
        <v>1.9997214549337314E-2</v>
      </c>
    </row>
    <row r="122" spans="1:28" ht="15" customHeight="1" x14ac:dyDescent="0.25">
      <c r="A122" s="2" t="s">
        <v>111</v>
      </c>
      <c r="B122" s="45">
        <v>4889550</v>
      </c>
      <c r="C122" s="44">
        <v>3445.99</v>
      </c>
      <c r="D122" s="6" t="s">
        <v>111</v>
      </c>
      <c r="E122" s="12" t="s">
        <v>309</v>
      </c>
      <c r="F122" s="6">
        <v>83</v>
      </c>
      <c r="G122" s="7">
        <v>1418.91</v>
      </c>
      <c r="H122" s="7">
        <f t="shared" si="20"/>
        <v>4889550</v>
      </c>
      <c r="I122">
        <f t="shared" si="21"/>
        <v>0.74408860407675248</v>
      </c>
      <c r="J122" s="6">
        <f t="shared" si="22"/>
        <v>83</v>
      </c>
      <c r="K122" s="6">
        <v>1</v>
      </c>
      <c r="L122">
        <f t="shared" si="23"/>
        <v>2564.1218887624482</v>
      </c>
      <c r="M122">
        <f>INDEX(Sheet1!B$2:B$96,MATCH(Query2aGONLY!J122,Sheet1!A$2:A$96,0))</f>
        <v>0.74408860407675248</v>
      </c>
      <c r="N122">
        <f t="shared" si="24"/>
        <v>2564.1218887624482</v>
      </c>
      <c r="O122" s="53">
        <f t="shared" si="41"/>
        <v>1423.74</v>
      </c>
      <c r="P122" s="54">
        <f t="shared" si="26"/>
        <v>4.8299999999999272</v>
      </c>
      <c r="Q122" s="55">
        <f t="shared" si="27"/>
        <v>3.4040213967058705E-3</v>
      </c>
      <c r="R122" s="5">
        <f t="shared" si="28"/>
        <v>4906194</v>
      </c>
      <c r="S122" s="26">
        <f t="shared" si="29"/>
        <v>83</v>
      </c>
      <c r="T122" s="5">
        <f t="shared" si="30"/>
        <v>1452.21</v>
      </c>
      <c r="U122" s="5">
        <f t="shared" si="31"/>
        <v>5004301</v>
      </c>
      <c r="V122" s="54">
        <f t="shared" si="32"/>
        <v>33.299999999999955</v>
      </c>
      <c r="W122" s="56">
        <f t="shared" si="33"/>
        <v>2.3468718946233341E-2</v>
      </c>
      <c r="X122" s="58">
        <f t="shared" si="34"/>
        <v>83</v>
      </c>
      <c r="Y122" s="5">
        <f t="shared" si="42"/>
        <v>1481.25</v>
      </c>
      <c r="Z122" s="5">
        <f t="shared" si="36"/>
        <v>5104373</v>
      </c>
      <c r="AA122" s="53">
        <f t="shared" si="37"/>
        <v>29.039999999999964</v>
      </c>
      <c r="AB122" s="56">
        <f t="shared" si="38"/>
        <v>1.9997107856301748E-2</v>
      </c>
    </row>
    <row r="123" spans="1:28" ht="15" customHeight="1" x14ac:dyDescent="0.25">
      <c r="A123" s="2" t="s">
        <v>112</v>
      </c>
      <c r="B123" s="45">
        <v>7879057</v>
      </c>
      <c r="C123" s="44">
        <v>4866.74</v>
      </c>
      <c r="D123" s="6" t="s">
        <v>112</v>
      </c>
      <c r="E123" s="12" t="s">
        <v>310</v>
      </c>
      <c r="F123" s="6">
        <v>88</v>
      </c>
      <c r="G123" s="7">
        <v>1618.96</v>
      </c>
      <c r="H123" s="7">
        <f t="shared" si="20"/>
        <v>7879057</v>
      </c>
      <c r="I123">
        <f t="shared" si="21"/>
        <v>0.84899654414733783</v>
      </c>
      <c r="J123" s="6">
        <f t="shared" si="22"/>
        <v>88</v>
      </c>
      <c r="K123" s="6">
        <v>1</v>
      </c>
      <c r="L123">
        <f t="shared" si="23"/>
        <v>4131.8454412636147</v>
      </c>
      <c r="M123">
        <f>INDEX(Sheet1!B$2:B$96,MATCH(Query2aGONLY!J123,Sheet1!A$2:A$96,0))</f>
        <v>0.84899654414733783</v>
      </c>
      <c r="N123">
        <f t="shared" si="24"/>
        <v>4131.8454412636147</v>
      </c>
      <c r="O123" s="53">
        <f t="shared" si="41"/>
        <v>1624.47</v>
      </c>
      <c r="P123" s="54">
        <f t="shared" si="26"/>
        <v>5.5099999999999909</v>
      </c>
      <c r="Q123" s="55">
        <f t="shared" si="27"/>
        <v>3.4034194791718081E-3</v>
      </c>
      <c r="R123" s="5">
        <f t="shared" si="28"/>
        <v>7905873</v>
      </c>
      <c r="S123" s="26">
        <f t="shared" si="29"/>
        <v>88</v>
      </c>
      <c r="T123" s="5">
        <f t="shared" si="30"/>
        <v>1656.96</v>
      </c>
      <c r="U123" s="5">
        <f t="shared" si="31"/>
        <v>8063994</v>
      </c>
      <c r="V123" s="54">
        <f t="shared" si="32"/>
        <v>38</v>
      </c>
      <c r="W123" s="56">
        <f t="shared" si="33"/>
        <v>2.3471858477046994E-2</v>
      </c>
      <c r="X123" s="58">
        <f t="shared" si="34"/>
        <v>88</v>
      </c>
      <c r="Y123" s="5">
        <f t="shared" si="42"/>
        <v>1690.1</v>
      </c>
      <c r="Z123" s="5">
        <f t="shared" si="36"/>
        <v>8225277</v>
      </c>
      <c r="AA123" s="53">
        <f t="shared" si="37"/>
        <v>33.139999999999873</v>
      </c>
      <c r="AB123" s="56">
        <f t="shared" si="38"/>
        <v>2.0000482811896408E-2</v>
      </c>
    </row>
    <row r="124" spans="1:28" ht="15" customHeight="1" x14ac:dyDescent="0.25">
      <c r="A124" s="2" t="s">
        <v>113</v>
      </c>
      <c r="B124" s="45">
        <v>50487</v>
      </c>
      <c r="C124" s="44">
        <v>32.9</v>
      </c>
      <c r="D124" s="6" t="s">
        <v>113</v>
      </c>
      <c r="E124" s="12" t="s">
        <v>311</v>
      </c>
      <c r="F124" s="6">
        <v>86</v>
      </c>
      <c r="G124" s="7">
        <v>1534.55</v>
      </c>
      <c r="H124" s="7">
        <f t="shared" si="20"/>
        <v>50487</v>
      </c>
      <c r="I124">
        <f t="shared" si="21"/>
        <v>0.80473121437299078</v>
      </c>
      <c r="J124" s="6">
        <f t="shared" si="22"/>
        <v>86</v>
      </c>
      <c r="K124" s="6">
        <v>1</v>
      </c>
      <c r="L124">
        <f t="shared" si="23"/>
        <v>26.475656952871397</v>
      </c>
      <c r="M124">
        <f>INDEX(Sheet1!B$2:B$96,MATCH(Query2aGONLY!J124,Sheet1!A$2:A$96,0))</f>
        <v>0.80473121437299078</v>
      </c>
      <c r="N124">
        <f t="shared" si="24"/>
        <v>26.475656952871397</v>
      </c>
      <c r="O124" s="53">
        <f t="shared" si="41"/>
        <v>1539.77</v>
      </c>
      <c r="P124" s="54">
        <f t="shared" si="26"/>
        <v>5.2200000000000273</v>
      </c>
      <c r="Q124" s="55">
        <f t="shared" si="27"/>
        <v>3.4016486917989165E-3</v>
      </c>
      <c r="R124" s="5">
        <f t="shared" si="28"/>
        <v>50658</v>
      </c>
      <c r="S124" s="26">
        <f t="shared" si="29"/>
        <v>86</v>
      </c>
      <c r="T124" s="5">
        <f t="shared" si="30"/>
        <v>1570.57</v>
      </c>
      <c r="U124" s="5">
        <f t="shared" si="31"/>
        <v>51672</v>
      </c>
      <c r="V124" s="54">
        <f t="shared" si="32"/>
        <v>36.019999999999982</v>
      </c>
      <c r="W124" s="56">
        <f t="shared" si="33"/>
        <v>2.3472679287087409E-2</v>
      </c>
      <c r="X124" s="58">
        <f t="shared" si="34"/>
        <v>86</v>
      </c>
      <c r="Y124" s="5">
        <f t="shared" si="42"/>
        <v>1601.98</v>
      </c>
      <c r="Z124" s="5">
        <f t="shared" si="36"/>
        <v>52705</v>
      </c>
      <c r="AA124" s="53">
        <f t="shared" si="37"/>
        <v>31.410000000000082</v>
      </c>
      <c r="AB124" s="56">
        <f t="shared" si="38"/>
        <v>1.999910860388272E-2</v>
      </c>
    </row>
    <row r="125" spans="1:28" ht="15" customHeight="1" x14ac:dyDescent="0.25">
      <c r="A125" s="2" t="s">
        <v>114</v>
      </c>
      <c r="B125" s="45">
        <v>3153278</v>
      </c>
      <c r="C125" s="44">
        <v>3992.35</v>
      </c>
      <c r="D125" s="6" t="s">
        <v>114</v>
      </c>
      <c r="E125" s="12" t="s">
        <v>312</v>
      </c>
      <c r="F125" s="6">
        <v>58</v>
      </c>
      <c r="G125" s="7">
        <v>789.83</v>
      </c>
      <c r="H125" s="7">
        <f t="shared" si="20"/>
        <v>3153278</v>
      </c>
      <c r="I125">
        <f t="shared" si="21"/>
        <v>0.41419364311897261</v>
      </c>
      <c r="J125" s="6">
        <f t="shared" si="22"/>
        <v>58</v>
      </c>
      <c r="K125" s="6">
        <v>1</v>
      </c>
      <c r="L125">
        <f t="shared" si="23"/>
        <v>1653.6059911060302</v>
      </c>
      <c r="M125">
        <f>INDEX(Sheet1!B$2:B$96,MATCH(Query2aGONLY!J125,Sheet1!A$2:A$96,0))</f>
        <v>0.41419364311897261</v>
      </c>
      <c r="N125">
        <f t="shared" si="24"/>
        <v>1653.6059911060302</v>
      </c>
      <c r="O125" s="53">
        <f t="shared" si="41"/>
        <v>792.52</v>
      </c>
      <c r="P125" s="54">
        <f t="shared" si="26"/>
        <v>2.6899999999999409</v>
      </c>
      <c r="Q125" s="55">
        <f t="shared" si="27"/>
        <v>3.4057961839888845E-3</v>
      </c>
      <c r="R125" s="5">
        <f t="shared" si="28"/>
        <v>3164017</v>
      </c>
      <c r="S125" s="26">
        <f t="shared" si="29"/>
        <v>58</v>
      </c>
      <c r="T125" s="5">
        <f t="shared" si="30"/>
        <v>808.37</v>
      </c>
      <c r="U125" s="5">
        <f t="shared" si="31"/>
        <v>3227296</v>
      </c>
      <c r="V125" s="54">
        <f t="shared" si="32"/>
        <v>18.539999999999964</v>
      </c>
      <c r="W125" s="56">
        <f t="shared" si="33"/>
        <v>2.3473405669574419E-2</v>
      </c>
      <c r="X125" s="58">
        <f t="shared" si="34"/>
        <v>58</v>
      </c>
      <c r="Y125" s="5">
        <f t="shared" si="42"/>
        <v>824.54</v>
      </c>
      <c r="Z125" s="5">
        <f t="shared" si="36"/>
        <v>3291852</v>
      </c>
      <c r="AA125" s="53">
        <f t="shared" si="37"/>
        <v>16.169999999999959</v>
      </c>
      <c r="AB125" s="56">
        <f t="shared" si="38"/>
        <v>2.0003216348949068E-2</v>
      </c>
    </row>
    <row r="126" spans="1:28" ht="15" customHeight="1" x14ac:dyDescent="0.25">
      <c r="A126" s="2" t="s">
        <v>115</v>
      </c>
      <c r="B126" s="45">
        <v>1334187</v>
      </c>
      <c r="C126" s="44">
        <v>1177.29</v>
      </c>
      <c r="D126" s="6" t="s">
        <v>115</v>
      </c>
      <c r="E126" s="12" t="s">
        <v>313</v>
      </c>
      <c r="F126" s="6">
        <v>74</v>
      </c>
      <c r="G126" s="7">
        <v>1133.27</v>
      </c>
      <c r="H126" s="7">
        <f t="shared" si="20"/>
        <v>1334187</v>
      </c>
      <c r="I126">
        <f t="shared" si="21"/>
        <v>0.59429653208594002</v>
      </c>
      <c r="J126" s="6">
        <f t="shared" si="22"/>
        <v>74</v>
      </c>
      <c r="K126" s="6">
        <v>1</v>
      </c>
      <c r="L126">
        <f t="shared" si="23"/>
        <v>699.65936425945631</v>
      </c>
      <c r="M126">
        <f>INDEX(Sheet1!B$2:B$96,MATCH(Query2aGONLY!J126,Sheet1!A$2:A$96,0))</f>
        <v>0.59429653208594002</v>
      </c>
      <c r="N126">
        <f t="shared" si="24"/>
        <v>699.65936425945631</v>
      </c>
      <c r="O126" s="53">
        <f t="shared" si="41"/>
        <v>1137.1300000000001</v>
      </c>
      <c r="P126" s="54">
        <f t="shared" si="26"/>
        <v>3.8600000000001273</v>
      </c>
      <c r="Q126" s="55">
        <f t="shared" si="27"/>
        <v>3.4060726922976233E-3</v>
      </c>
      <c r="R126" s="5">
        <f t="shared" si="28"/>
        <v>1338732</v>
      </c>
      <c r="S126" s="26">
        <f t="shared" si="29"/>
        <v>74</v>
      </c>
      <c r="T126" s="5">
        <f t="shared" si="30"/>
        <v>1159.8699999999999</v>
      </c>
      <c r="U126" s="5">
        <f t="shared" si="31"/>
        <v>1365503</v>
      </c>
      <c r="V126" s="54">
        <f t="shared" si="32"/>
        <v>26.599999999999909</v>
      </c>
      <c r="W126" s="56">
        <f t="shared" si="33"/>
        <v>2.3471899900288466E-2</v>
      </c>
      <c r="X126" s="58">
        <f t="shared" si="34"/>
        <v>74</v>
      </c>
      <c r="Y126" s="5">
        <f t="shared" si="42"/>
        <v>1183.07</v>
      </c>
      <c r="Z126" s="5">
        <f t="shared" si="36"/>
        <v>1392816</v>
      </c>
      <c r="AA126" s="53">
        <f t="shared" si="37"/>
        <v>23.200000000000045</v>
      </c>
      <c r="AB126" s="56">
        <f t="shared" si="38"/>
        <v>2.0002241630527599E-2</v>
      </c>
    </row>
    <row r="127" spans="1:28" ht="15" customHeight="1" x14ac:dyDescent="0.25">
      <c r="A127" s="2" t="s">
        <v>116</v>
      </c>
      <c r="B127" s="45">
        <v>958347</v>
      </c>
      <c r="C127" s="44">
        <v>1471.98</v>
      </c>
      <c r="D127" s="6" t="s">
        <v>116</v>
      </c>
      <c r="E127" s="12" t="s">
        <v>314</v>
      </c>
      <c r="F127" s="6">
        <v>48</v>
      </c>
      <c r="G127" s="7">
        <v>651.05999999999995</v>
      </c>
      <c r="H127" s="7">
        <f t="shared" si="20"/>
        <v>958347</v>
      </c>
      <c r="I127">
        <f t="shared" si="21"/>
        <v>0.34142146194629003</v>
      </c>
      <c r="J127" s="6">
        <f t="shared" si="22"/>
        <v>45</v>
      </c>
      <c r="K127" s="6">
        <v>0.94399999999999995</v>
      </c>
      <c r="L127">
        <f t="shared" si="23"/>
        <v>502.56556355570001</v>
      </c>
      <c r="M127">
        <f>INDEX(Sheet1!B$2:B$96,MATCH(Query2aGONLY!J127,Sheet1!A$2:A$96,0))</f>
        <v>0.32382755347656678</v>
      </c>
      <c r="N127">
        <f t="shared" si="24"/>
        <v>476.66768216643675</v>
      </c>
      <c r="O127" s="53">
        <f t="shared" si="41"/>
        <v>619.61</v>
      </c>
      <c r="P127" s="54">
        <f t="shared" si="26"/>
        <v>-31.449999999999932</v>
      </c>
      <c r="Q127" s="55">
        <f t="shared" si="27"/>
        <v>-4.8305839707553734E-2</v>
      </c>
      <c r="R127" s="5">
        <f t="shared" si="28"/>
        <v>912054</v>
      </c>
      <c r="S127" s="26">
        <f t="shared" si="29"/>
        <v>45</v>
      </c>
      <c r="T127" s="5">
        <f t="shared" si="30"/>
        <v>632</v>
      </c>
      <c r="U127" s="5">
        <f t="shared" si="31"/>
        <v>930291</v>
      </c>
      <c r="V127" s="54">
        <f t="shared" si="32"/>
        <v>-19.059999999999945</v>
      </c>
      <c r="W127" s="56">
        <f t="shared" si="33"/>
        <v>-2.9275335606549237E-2</v>
      </c>
      <c r="X127" s="58">
        <f t="shared" si="34"/>
        <v>45</v>
      </c>
      <c r="Y127" s="5">
        <f t="shared" si="42"/>
        <v>644.64</v>
      </c>
      <c r="Z127" s="5">
        <f t="shared" si="36"/>
        <v>948897</v>
      </c>
      <c r="AA127" s="53">
        <f t="shared" si="37"/>
        <v>12.639999999999986</v>
      </c>
      <c r="AB127" s="56">
        <f t="shared" si="38"/>
        <v>1.999999999999998E-2</v>
      </c>
    </row>
    <row r="128" spans="1:28" ht="15" customHeight="1" x14ac:dyDescent="0.25">
      <c r="A128" s="2" t="s">
        <v>117</v>
      </c>
      <c r="B128" s="45">
        <v>268975</v>
      </c>
      <c r="C128" s="44">
        <v>466.12</v>
      </c>
      <c r="D128" s="6" t="s">
        <v>117</v>
      </c>
      <c r="E128" s="12" t="s">
        <v>315</v>
      </c>
      <c r="F128" s="6">
        <v>41</v>
      </c>
      <c r="G128" s="7">
        <v>577.04999999999995</v>
      </c>
      <c r="H128" s="7">
        <f t="shared" si="20"/>
        <v>268975</v>
      </c>
      <c r="I128">
        <f t="shared" si="21"/>
        <v>0.30260998159325819</v>
      </c>
      <c r="J128" s="6">
        <f t="shared" si="22"/>
        <v>39</v>
      </c>
      <c r="K128" s="6">
        <v>0.94399999999999995</v>
      </c>
      <c r="L128">
        <f t="shared" si="23"/>
        <v>141.05256462024951</v>
      </c>
      <c r="M128">
        <v>0.29349999999999998</v>
      </c>
      <c r="N128">
        <f t="shared" si="24"/>
        <v>136.80622</v>
      </c>
      <c r="O128" s="53">
        <f t="shared" si="41"/>
        <v>561.58000000000004</v>
      </c>
      <c r="P128" s="54">
        <f t="shared" si="26"/>
        <v>-15.469999999999914</v>
      </c>
      <c r="Q128" s="55">
        <f t="shared" si="27"/>
        <v>-2.6808768737544258E-2</v>
      </c>
      <c r="R128" s="5">
        <f t="shared" si="28"/>
        <v>261764</v>
      </c>
      <c r="S128" s="26">
        <f t="shared" si="29"/>
        <v>39</v>
      </c>
      <c r="T128" s="5">
        <f t="shared" si="30"/>
        <v>572.80999999999995</v>
      </c>
      <c r="U128" s="5">
        <f t="shared" si="31"/>
        <v>266998</v>
      </c>
      <c r="V128" s="54">
        <f t="shared" si="32"/>
        <v>-4.2400000000000091</v>
      </c>
      <c r="W128" s="56">
        <f t="shared" si="33"/>
        <v>-7.3477168356295116E-3</v>
      </c>
      <c r="X128" s="58">
        <f t="shared" si="34"/>
        <v>39</v>
      </c>
      <c r="Y128" s="5">
        <f t="shared" si="42"/>
        <v>584.27</v>
      </c>
      <c r="Z128" s="5">
        <f t="shared" si="36"/>
        <v>272340</v>
      </c>
      <c r="AA128" s="53">
        <f t="shared" si="37"/>
        <v>11.460000000000036</v>
      </c>
      <c r="AB128" s="56">
        <f t="shared" si="38"/>
        <v>2.0006633962395975E-2</v>
      </c>
    </row>
    <row r="129" spans="1:28" ht="15" customHeight="1" x14ac:dyDescent="0.25">
      <c r="A129" s="2" t="s">
        <v>118</v>
      </c>
      <c r="B129" s="45">
        <v>429</v>
      </c>
      <c r="C129" s="44">
        <v>0.52</v>
      </c>
      <c r="D129" s="6" t="s">
        <v>118</v>
      </c>
      <c r="E129" s="12" t="s">
        <v>316</v>
      </c>
      <c r="F129" s="6">
        <v>60</v>
      </c>
      <c r="G129" s="7">
        <v>824.52</v>
      </c>
      <c r="H129" s="7">
        <f t="shared" si="20"/>
        <v>429</v>
      </c>
      <c r="I129">
        <f t="shared" si="21"/>
        <v>0.4323853773906477</v>
      </c>
      <c r="J129" s="6">
        <f t="shared" si="22"/>
        <v>60</v>
      </c>
      <c r="K129" s="6">
        <v>1</v>
      </c>
      <c r="L129">
        <f t="shared" si="23"/>
        <v>0.22484039624313681</v>
      </c>
      <c r="M129">
        <f>INDEX(Sheet1!B$2:B$96,MATCH(Query2aGONLY!J129,Sheet1!A$2:A$96,0))</f>
        <v>0.4323853773906477</v>
      </c>
      <c r="N129">
        <f t="shared" si="24"/>
        <v>0.22484039624313681</v>
      </c>
      <c r="O129" s="53">
        <f t="shared" ref="O129:O160" si="43">ROUND(O$3*M129,2)</f>
        <v>827.33</v>
      </c>
      <c r="P129" s="54">
        <f t="shared" si="26"/>
        <v>2.8100000000000591</v>
      </c>
      <c r="Q129" s="55">
        <f t="shared" si="27"/>
        <v>3.4080434677146209E-3</v>
      </c>
      <c r="R129" s="5">
        <f t="shared" si="28"/>
        <v>430</v>
      </c>
      <c r="S129" s="26">
        <f t="shared" si="29"/>
        <v>60</v>
      </c>
      <c r="T129" s="5">
        <f t="shared" si="30"/>
        <v>843.88</v>
      </c>
      <c r="U129" s="5">
        <f t="shared" si="31"/>
        <v>439</v>
      </c>
      <c r="V129" s="54">
        <f t="shared" si="32"/>
        <v>19.360000000000014</v>
      </c>
      <c r="W129" s="56">
        <f t="shared" si="33"/>
        <v>2.3480327948382108E-2</v>
      </c>
      <c r="X129" s="58">
        <f t="shared" si="34"/>
        <v>60</v>
      </c>
      <c r="Y129" s="5">
        <f t="shared" si="42"/>
        <v>860.76</v>
      </c>
      <c r="Z129" s="5">
        <f t="shared" si="36"/>
        <v>448</v>
      </c>
      <c r="AA129" s="53">
        <f t="shared" si="37"/>
        <v>16.879999999999995</v>
      </c>
      <c r="AB129" s="56">
        <f t="shared" si="38"/>
        <v>2.000284400625681E-2</v>
      </c>
    </row>
    <row r="130" spans="1:28" ht="15" customHeight="1" x14ac:dyDescent="0.25">
      <c r="A130" s="2" t="s">
        <v>119</v>
      </c>
      <c r="B130" s="45">
        <v>1198157</v>
      </c>
      <c r="C130" s="44">
        <v>1303.28</v>
      </c>
      <c r="D130" s="6" t="s">
        <v>119</v>
      </c>
      <c r="E130" s="12" t="s">
        <v>317</v>
      </c>
      <c r="F130" s="6">
        <v>65</v>
      </c>
      <c r="G130" s="7">
        <v>919.34</v>
      </c>
      <c r="H130" s="7">
        <f t="shared" si="20"/>
        <v>1198157</v>
      </c>
      <c r="I130">
        <f t="shared" si="21"/>
        <v>0.48210980067229181</v>
      </c>
      <c r="J130" s="6">
        <f t="shared" si="22"/>
        <v>65</v>
      </c>
      <c r="K130" s="6">
        <v>1</v>
      </c>
      <c r="L130">
        <f t="shared" si="23"/>
        <v>628.32406102018444</v>
      </c>
      <c r="M130">
        <f>INDEX(Sheet1!B$2:B$96,MATCH(Query2aGONLY!J130,Sheet1!A$2:A$96,0))</f>
        <v>0.48210980067229181</v>
      </c>
      <c r="N130">
        <f t="shared" si="24"/>
        <v>628.32406102018444</v>
      </c>
      <c r="O130" s="53">
        <f t="shared" si="43"/>
        <v>922.47</v>
      </c>
      <c r="P130" s="54">
        <f t="shared" si="26"/>
        <v>3.1299999999999955</v>
      </c>
      <c r="Q130" s="55">
        <f t="shared" si="27"/>
        <v>3.4046163552113422E-3</v>
      </c>
      <c r="R130" s="5">
        <f t="shared" si="28"/>
        <v>1202237</v>
      </c>
      <c r="S130" s="26">
        <f t="shared" si="29"/>
        <v>65</v>
      </c>
      <c r="T130" s="5">
        <f t="shared" si="30"/>
        <v>940.92</v>
      </c>
      <c r="U130" s="5">
        <f t="shared" si="31"/>
        <v>1226282</v>
      </c>
      <c r="V130" s="54">
        <f t="shared" si="32"/>
        <v>21.579999999999927</v>
      </c>
      <c r="W130" s="56">
        <f t="shared" si="33"/>
        <v>2.3473361324428316E-2</v>
      </c>
      <c r="X130" s="58">
        <f t="shared" si="34"/>
        <v>65</v>
      </c>
      <c r="Y130" s="5">
        <f t="shared" si="42"/>
        <v>959.74</v>
      </c>
      <c r="Z130" s="5">
        <f t="shared" si="36"/>
        <v>1250810</v>
      </c>
      <c r="AA130" s="53">
        <f t="shared" si="37"/>
        <v>18.82000000000005</v>
      </c>
      <c r="AB130" s="56">
        <f t="shared" si="38"/>
        <v>2.0001700463376324E-2</v>
      </c>
    </row>
    <row r="131" spans="1:28" ht="15" customHeight="1" x14ac:dyDescent="0.25">
      <c r="A131" s="2" t="s">
        <v>120</v>
      </c>
      <c r="B131" s="45">
        <v>3764891</v>
      </c>
      <c r="C131" s="44">
        <v>2792.2</v>
      </c>
      <c r="D131" s="6" t="s">
        <v>120</v>
      </c>
      <c r="E131" s="12" t="s">
        <v>318</v>
      </c>
      <c r="F131" s="6">
        <v>81</v>
      </c>
      <c r="G131" s="7">
        <v>1348.36</v>
      </c>
      <c r="H131" s="7">
        <f t="shared" si="20"/>
        <v>3764891</v>
      </c>
      <c r="I131">
        <f t="shared" si="21"/>
        <v>0.70709157747350415</v>
      </c>
      <c r="J131" s="6">
        <f t="shared" si="22"/>
        <v>76</v>
      </c>
      <c r="K131" s="6">
        <v>0.94399999999999995</v>
      </c>
      <c r="L131">
        <f t="shared" si="23"/>
        <v>1974.3411026215181</v>
      </c>
      <c r="M131">
        <f>INDEX(Sheet1!B$2:B$96,MATCH(Query2aGONLY!J131,Sheet1!A$2:A$96,0))</f>
        <v>0.62340645337220946</v>
      </c>
      <c r="N131">
        <f t="shared" si="24"/>
        <v>1740.6754991058831</v>
      </c>
      <c r="O131" s="53">
        <f t="shared" si="43"/>
        <v>1192.83</v>
      </c>
      <c r="P131" s="54">
        <f t="shared" si="26"/>
        <v>-155.52999999999997</v>
      </c>
      <c r="Q131" s="55">
        <f t="shared" si="27"/>
        <v>-0.11534753329971223</v>
      </c>
      <c r="R131" s="5">
        <f t="shared" si="28"/>
        <v>3330620</v>
      </c>
      <c r="S131" s="26">
        <f t="shared" si="29"/>
        <v>76</v>
      </c>
      <c r="T131" s="5">
        <f t="shared" si="30"/>
        <v>1216.69</v>
      </c>
      <c r="U131" s="5">
        <f t="shared" si="31"/>
        <v>3397242</v>
      </c>
      <c r="V131" s="54">
        <f t="shared" si="32"/>
        <v>-131.66999999999985</v>
      </c>
      <c r="W131" s="56">
        <f t="shared" si="33"/>
        <v>-9.7651962383932964E-2</v>
      </c>
      <c r="X131" s="58">
        <f t="shared" si="34"/>
        <v>76</v>
      </c>
      <c r="Y131" s="5">
        <f t="shared" si="42"/>
        <v>1241.02</v>
      </c>
      <c r="Z131" s="5">
        <f t="shared" si="36"/>
        <v>3465176</v>
      </c>
      <c r="AA131" s="53">
        <f t="shared" si="37"/>
        <v>24.329999999999927</v>
      </c>
      <c r="AB131" s="56">
        <f t="shared" si="38"/>
        <v>1.9996876772226224E-2</v>
      </c>
    </row>
    <row r="132" spans="1:28" ht="15" customHeight="1" x14ac:dyDescent="0.25">
      <c r="A132" s="2" t="s">
        <v>121</v>
      </c>
      <c r="B132" s="45">
        <v>8946364</v>
      </c>
      <c r="C132" s="44">
        <v>6975.94</v>
      </c>
      <c r="D132" s="6" t="s">
        <v>121</v>
      </c>
      <c r="E132" s="12" t="s">
        <v>319</v>
      </c>
      <c r="F132" s="6">
        <v>79</v>
      </c>
      <c r="G132" s="7">
        <v>1282.46</v>
      </c>
      <c r="H132" s="7">
        <f t="shared" si="20"/>
        <v>8946364</v>
      </c>
      <c r="I132">
        <f t="shared" si="21"/>
        <v>0.67253305085190174</v>
      </c>
      <c r="J132" s="6">
        <f t="shared" si="22"/>
        <v>79</v>
      </c>
      <c r="K132" s="6">
        <v>1</v>
      </c>
      <c r="L132">
        <f t="shared" si="23"/>
        <v>4691.5502107598149</v>
      </c>
      <c r="M132">
        <f>INDEX(Sheet1!B$2:B$96,MATCH(Query2aGONLY!J132,Sheet1!A$2:A$96,0))</f>
        <v>0.67253305085190174</v>
      </c>
      <c r="N132">
        <f t="shared" si="24"/>
        <v>4691.5502107598149</v>
      </c>
      <c r="O132" s="53">
        <f t="shared" si="43"/>
        <v>1286.82</v>
      </c>
      <c r="P132" s="54">
        <f t="shared" si="26"/>
        <v>4.3599999999999</v>
      </c>
      <c r="Q132" s="55">
        <f t="shared" si="27"/>
        <v>3.3997161704847714E-3</v>
      </c>
      <c r="R132" s="5">
        <f t="shared" si="28"/>
        <v>8976779</v>
      </c>
      <c r="S132" s="26">
        <f t="shared" si="29"/>
        <v>79</v>
      </c>
      <c r="T132" s="5">
        <f t="shared" si="30"/>
        <v>1312.56</v>
      </c>
      <c r="U132" s="5">
        <f t="shared" si="31"/>
        <v>9156340</v>
      </c>
      <c r="V132" s="54">
        <f t="shared" si="32"/>
        <v>30.099999999999909</v>
      </c>
      <c r="W132" s="56">
        <f t="shared" si="33"/>
        <v>2.3470517598989372E-2</v>
      </c>
      <c r="X132" s="58">
        <f t="shared" si="34"/>
        <v>79</v>
      </c>
      <c r="Y132" s="5">
        <f t="shared" si="42"/>
        <v>1338.81</v>
      </c>
      <c r="Z132" s="5">
        <f t="shared" si="36"/>
        <v>9339458</v>
      </c>
      <c r="AA132" s="53">
        <f t="shared" si="37"/>
        <v>26.25</v>
      </c>
      <c r="AB132" s="56">
        <f t="shared" si="38"/>
        <v>1.9999085756079723E-2</v>
      </c>
    </row>
    <row r="133" spans="1:28" ht="15" customHeight="1" x14ac:dyDescent="0.25">
      <c r="A133" s="2" t="s">
        <v>122</v>
      </c>
      <c r="B133" s="45">
        <v>217960</v>
      </c>
      <c r="C133" s="44">
        <v>187.73</v>
      </c>
      <c r="D133" s="6" t="s">
        <v>122</v>
      </c>
      <c r="E133" s="12" t="s">
        <v>320</v>
      </c>
      <c r="F133" s="6">
        <v>75</v>
      </c>
      <c r="G133" s="7">
        <v>1161.03</v>
      </c>
      <c r="H133" s="7">
        <f t="shared" si="20"/>
        <v>217960</v>
      </c>
      <c r="I133">
        <f t="shared" si="21"/>
        <v>0.60885411477206575</v>
      </c>
      <c r="J133" s="6">
        <f t="shared" si="22"/>
        <v>75</v>
      </c>
      <c r="K133" s="6">
        <v>1</v>
      </c>
      <c r="L133">
        <f t="shared" si="23"/>
        <v>114.30018296615989</v>
      </c>
      <c r="M133">
        <f>INDEX(Sheet1!B$2:B$96,MATCH(Query2aGONLY!J133,Sheet1!A$2:A$96,0))</f>
        <v>0.60885411477206575</v>
      </c>
      <c r="N133">
        <f t="shared" si="24"/>
        <v>114.30018296615989</v>
      </c>
      <c r="O133" s="53">
        <f t="shared" si="43"/>
        <v>1164.98</v>
      </c>
      <c r="P133" s="54">
        <f t="shared" si="26"/>
        <v>3.9500000000000455</v>
      </c>
      <c r="Q133" s="55">
        <f t="shared" si="27"/>
        <v>3.4021515378586647E-3</v>
      </c>
      <c r="R133" s="5">
        <f t="shared" si="28"/>
        <v>218702</v>
      </c>
      <c r="S133" s="26">
        <f t="shared" si="29"/>
        <v>75</v>
      </c>
      <c r="T133" s="5">
        <f t="shared" si="30"/>
        <v>1188.28</v>
      </c>
      <c r="U133" s="5">
        <f t="shared" si="31"/>
        <v>223076</v>
      </c>
      <c r="V133" s="54">
        <f t="shared" si="32"/>
        <v>27.25</v>
      </c>
      <c r="W133" s="56">
        <f t="shared" si="33"/>
        <v>2.347053909029052E-2</v>
      </c>
      <c r="X133" s="58">
        <f t="shared" si="34"/>
        <v>75</v>
      </c>
      <c r="Y133" s="5">
        <f t="shared" si="42"/>
        <v>1212.05</v>
      </c>
      <c r="Z133" s="5">
        <f t="shared" si="36"/>
        <v>227538</v>
      </c>
      <c r="AA133" s="53">
        <f t="shared" si="37"/>
        <v>23.769999999999982</v>
      </c>
      <c r="AB133" s="56">
        <f t="shared" si="38"/>
        <v>2.0003702830982583E-2</v>
      </c>
    </row>
    <row r="134" spans="1:28" ht="15" customHeight="1" x14ac:dyDescent="0.25">
      <c r="A134" s="2" t="s">
        <v>123</v>
      </c>
      <c r="B134" s="45">
        <v>728983</v>
      </c>
      <c r="C134" s="44">
        <v>1243.3399999999999</v>
      </c>
      <c r="D134" s="6" t="s">
        <v>123</v>
      </c>
      <c r="E134" s="12" t="s">
        <v>321</v>
      </c>
      <c r="F134" s="6">
        <v>42</v>
      </c>
      <c r="G134" s="7">
        <v>586.30999999999995</v>
      </c>
      <c r="H134" s="7">
        <f t="shared" si="20"/>
        <v>728983</v>
      </c>
      <c r="I134">
        <f t="shared" si="21"/>
        <v>0.30746600521262141</v>
      </c>
      <c r="J134" s="6">
        <f t="shared" si="22"/>
        <v>42</v>
      </c>
      <c r="K134" s="6">
        <v>1</v>
      </c>
      <c r="L134">
        <f t="shared" si="23"/>
        <v>382.2847829210607</v>
      </c>
      <c r="M134">
        <f>INDEX(Sheet1!B$2:B$96,MATCH(Query2aGONLY!J134,Sheet1!A$2:A$96,0))</f>
        <v>0.30746600521262141</v>
      </c>
      <c r="N134">
        <f t="shared" si="24"/>
        <v>382.2847829210607</v>
      </c>
      <c r="O134" s="53">
        <f t="shared" si="43"/>
        <v>588.30999999999995</v>
      </c>
      <c r="P134" s="54">
        <f t="shared" si="26"/>
        <v>2</v>
      </c>
      <c r="Q134" s="55">
        <f t="shared" si="27"/>
        <v>3.4111647422012249E-3</v>
      </c>
      <c r="R134" s="5">
        <f t="shared" si="28"/>
        <v>731469</v>
      </c>
      <c r="S134" s="26">
        <f t="shared" si="29"/>
        <v>42</v>
      </c>
      <c r="T134" s="5">
        <f t="shared" si="30"/>
        <v>600.08000000000004</v>
      </c>
      <c r="U134" s="5">
        <f t="shared" si="31"/>
        <v>746103</v>
      </c>
      <c r="V134" s="54">
        <f t="shared" si="32"/>
        <v>13.770000000000095</v>
      </c>
      <c r="W134" s="56">
        <f t="shared" si="33"/>
        <v>2.3485869250055597E-2</v>
      </c>
      <c r="X134" s="58">
        <f t="shared" si="34"/>
        <v>42</v>
      </c>
      <c r="Y134" s="5">
        <f t="shared" si="42"/>
        <v>612.08000000000004</v>
      </c>
      <c r="Z134" s="5">
        <f t="shared" si="36"/>
        <v>761024</v>
      </c>
      <c r="AA134" s="53">
        <f t="shared" si="37"/>
        <v>12</v>
      </c>
      <c r="AB134" s="56">
        <f t="shared" si="38"/>
        <v>1.9997333688841486E-2</v>
      </c>
    </row>
    <row r="135" spans="1:28" ht="15" customHeight="1" x14ac:dyDescent="0.25">
      <c r="A135" s="2" t="s">
        <v>124</v>
      </c>
      <c r="B135" s="45">
        <v>228251</v>
      </c>
      <c r="C135" s="44">
        <v>343.87</v>
      </c>
      <c r="D135" s="6" t="s">
        <v>124</v>
      </c>
      <c r="E135" s="12" t="s">
        <v>322</v>
      </c>
      <c r="F135" s="6">
        <v>49</v>
      </c>
      <c r="G135" s="7">
        <v>663.77</v>
      </c>
      <c r="H135" s="7">
        <f t="shared" ref="H135:H198" si="44">ROUND(C135*G135,0)</f>
        <v>228251</v>
      </c>
      <c r="I135">
        <f t="shared" ref="I135:I198" si="45">G135/MAX($G$7:$G$211)</f>
        <v>0.34808669522945496</v>
      </c>
      <c r="J135" s="6">
        <f t="shared" ref="J135:J198" si="46">ROUND(F135*K135,0)</f>
        <v>46</v>
      </c>
      <c r="K135" s="6">
        <v>0.94399999999999995</v>
      </c>
      <c r="L135">
        <f t="shared" ref="L135:L198" si="47">C135*I135</f>
        <v>119.69657188855268</v>
      </c>
      <c r="M135">
        <f>INDEX(Sheet1!B$2:B$96,MATCH(Query2aGONLY!J135,Sheet1!A$2:A$96,0))</f>
        <v>0.32929189106984597</v>
      </c>
      <c r="N135">
        <f t="shared" ref="N135:N198" si="48">M135*C135</f>
        <v>113.23360258218793</v>
      </c>
      <c r="O135" s="53">
        <f t="shared" si="43"/>
        <v>630.07000000000005</v>
      </c>
      <c r="P135" s="54">
        <f t="shared" ref="P135:P198" si="49">O135-G135</f>
        <v>-33.699999999999932</v>
      </c>
      <c r="Q135" s="55">
        <f t="shared" ref="Q135:Q198" si="50">P135/G135</f>
        <v>-5.0770598249393513E-2</v>
      </c>
      <c r="R135" s="5">
        <f t="shared" si="28"/>
        <v>216662</v>
      </c>
      <c r="S135" s="26">
        <f t="shared" si="29"/>
        <v>46</v>
      </c>
      <c r="T135" s="5">
        <f t="shared" si="30"/>
        <v>642.66999999999996</v>
      </c>
      <c r="U135" s="5">
        <f t="shared" si="31"/>
        <v>220995</v>
      </c>
      <c r="V135" s="54">
        <f t="shared" si="32"/>
        <v>-21.100000000000023</v>
      </c>
      <c r="W135" s="56">
        <f t="shared" si="33"/>
        <v>-3.1788119378700491E-2</v>
      </c>
      <c r="X135" s="58">
        <f t="shared" si="34"/>
        <v>46</v>
      </c>
      <c r="Y135" s="5">
        <f t="shared" si="42"/>
        <v>655.52</v>
      </c>
      <c r="Z135" s="5">
        <f t="shared" si="36"/>
        <v>225414</v>
      </c>
      <c r="AA135" s="53">
        <f t="shared" si="37"/>
        <v>12.850000000000023</v>
      </c>
      <c r="AB135" s="56">
        <f t="shared" si="38"/>
        <v>1.9994709571008486E-2</v>
      </c>
    </row>
    <row r="136" spans="1:28" ht="15" customHeight="1" x14ac:dyDescent="0.25">
      <c r="A136" s="2" t="s">
        <v>125</v>
      </c>
      <c r="B136" s="45">
        <v>2194272</v>
      </c>
      <c r="C136" s="44">
        <v>3189.07</v>
      </c>
      <c r="D136" s="6" t="s">
        <v>125</v>
      </c>
      <c r="E136" s="12" t="s">
        <v>323</v>
      </c>
      <c r="F136" s="6">
        <v>51</v>
      </c>
      <c r="G136" s="7">
        <v>688.06</v>
      </c>
      <c r="H136" s="7">
        <f t="shared" si="44"/>
        <v>2194272</v>
      </c>
      <c r="I136">
        <f t="shared" si="45"/>
        <v>0.36082458007981494</v>
      </c>
      <c r="J136" s="6">
        <f t="shared" si="46"/>
        <v>51</v>
      </c>
      <c r="K136" s="6">
        <v>1</v>
      </c>
      <c r="L136">
        <f t="shared" si="47"/>
        <v>1150.6948435951356</v>
      </c>
      <c r="M136">
        <f>INDEX(Sheet1!B$2:B$96,MATCH(Query2aGONLY!J136,Sheet1!A$2:A$96,0))</f>
        <v>0.36082458007981494</v>
      </c>
      <c r="N136">
        <f t="shared" si="48"/>
        <v>1150.6948435951356</v>
      </c>
      <c r="O136" s="53">
        <f t="shared" si="43"/>
        <v>690.4</v>
      </c>
      <c r="P136" s="54">
        <f t="shared" si="49"/>
        <v>2.3400000000000318</v>
      </c>
      <c r="Q136" s="55">
        <f t="shared" si="50"/>
        <v>3.4008662035288086E-3</v>
      </c>
      <c r="R136" s="5">
        <f t="shared" ref="R136:R199" si="51">ROUND(O136*C136,0)</f>
        <v>2201734</v>
      </c>
      <c r="S136" s="26">
        <f t="shared" ref="S136:S199" si="52">J136</f>
        <v>51</v>
      </c>
      <c r="T136" s="5">
        <f t="shared" ref="T136:T199" si="53">ROUND(O136*1.02,2)</f>
        <v>704.21</v>
      </c>
      <c r="U136" s="5">
        <f t="shared" ref="U136:U199" si="54">ROUND(T136*C136,0)</f>
        <v>2245775</v>
      </c>
      <c r="V136" s="54">
        <f t="shared" ref="V136:V199" si="55">T136-G136</f>
        <v>16.150000000000091</v>
      </c>
      <c r="W136" s="56">
        <f t="shared" ref="W136:W199" si="56">V136/G136</f>
        <v>2.347179025085035E-2</v>
      </c>
      <c r="X136" s="58">
        <f t="shared" ref="X136:X199" si="57">S136</f>
        <v>51</v>
      </c>
      <c r="Y136" s="5">
        <f t="shared" ref="Y136:Y199" si="58">ROUND(T136*1.02,2)</f>
        <v>718.29</v>
      </c>
      <c r="Z136" s="5">
        <f t="shared" ref="Z136:Z199" si="59">ROUND(Y136*C136,0)</f>
        <v>2290677</v>
      </c>
      <c r="AA136" s="53">
        <f t="shared" ref="AA136:AA199" si="60">Y136-T136</f>
        <v>14.079999999999927</v>
      </c>
      <c r="AB136" s="56">
        <f t="shared" ref="AB136:AB199" si="61">AA136/T136</f>
        <v>1.9994035869981861E-2</v>
      </c>
    </row>
    <row r="137" spans="1:28" ht="15" customHeight="1" x14ac:dyDescent="0.25">
      <c r="A137" s="2" t="s">
        <v>126</v>
      </c>
      <c r="B137" s="45">
        <v>185348</v>
      </c>
      <c r="C137" s="44">
        <v>321.2</v>
      </c>
      <c r="D137" s="6" t="s">
        <v>126</v>
      </c>
      <c r="E137" s="12" t="s">
        <v>324</v>
      </c>
      <c r="F137" s="6">
        <v>41</v>
      </c>
      <c r="G137" s="7">
        <v>577.04999999999995</v>
      </c>
      <c r="H137" s="7">
        <f t="shared" si="44"/>
        <v>185348</v>
      </c>
      <c r="I137">
        <f t="shared" si="45"/>
        <v>0.30260998159325819</v>
      </c>
      <c r="J137" s="6">
        <f t="shared" si="46"/>
        <v>39</v>
      </c>
      <c r="K137" s="6">
        <v>0.94399999999999995</v>
      </c>
      <c r="L137">
        <f t="shared" si="47"/>
        <v>97.198326087754523</v>
      </c>
      <c r="M137">
        <v>0.29349999999999998</v>
      </c>
      <c r="N137">
        <f t="shared" si="48"/>
        <v>94.272199999999998</v>
      </c>
      <c r="O137" s="53">
        <f t="shared" si="43"/>
        <v>561.58000000000004</v>
      </c>
      <c r="P137" s="54">
        <f t="shared" si="49"/>
        <v>-15.469999999999914</v>
      </c>
      <c r="Q137" s="55">
        <f t="shared" si="50"/>
        <v>-2.6808768737544258E-2</v>
      </c>
      <c r="R137" s="5">
        <f t="shared" si="51"/>
        <v>180379</v>
      </c>
      <c r="S137" s="26">
        <f t="shared" si="52"/>
        <v>39</v>
      </c>
      <c r="T137" s="5">
        <f t="shared" si="53"/>
        <v>572.80999999999995</v>
      </c>
      <c r="U137" s="5">
        <f t="shared" si="54"/>
        <v>183987</v>
      </c>
      <c r="V137" s="54">
        <f t="shared" si="55"/>
        <v>-4.2400000000000091</v>
      </c>
      <c r="W137" s="56">
        <f t="shared" si="56"/>
        <v>-7.3477168356295116E-3</v>
      </c>
      <c r="X137" s="58">
        <f t="shared" si="57"/>
        <v>39</v>
      </c>
      <c r="Y137" s="5">
        <f t="shared" si="58"/>
        <v>584.27</v>
      </c>
      <c r="Z137" s="5">
        <f t="shared" si="59"/>
        <v>187668</v>
      </c>
      <c r="AA137" s="53">
        <f t="shared" si="60"/>
        <v>11.460000000000036</v>
      </c>
      <c r="AB137" s="56">
        <f t="shared" si="61"/>
        <v>2.0006633962395975E-2</v>
      </c>
    </row>
    <row r="138" spans="1:28" ht="15" customHeight="1" x14ac:dyDescent="0.25">
      <c r="A138" s="2" t="s">
        <v>127</v>
      </c>
      <c r="B138" s="45">
        <v>1782062</v>
      </c>
      <c r="C138" s="44">
        <v>2986.53</v>
      </c>
      <c r="D138" s="6" t="s">
        <v>127</v>
      </c>
      <c r="E138" s="12" t="s">
        <v>325</v>
      </c>
      <c r="F138" s="6">
        <v>43</v>
      </c>
      <c r="G138" s="7">
        <v>596.70000000000005</v>
      </c>
      <c r="H138" s="7">
        <f t="shared" si="44"/>
        <v>1782062</v>
      </c>
      <c r="I138">
        <f t="shared" si="45"/>
        <v>0.31291461054795455</v>
      </c>
      <c r="J138" s="6">
        <f t="shared" si="46"/>
        <v>41</v>
      </c>
      <c r="K138" s="6">
        <v>0.94399999999999995</v>
      </c>
      <c r="L138">
        <f t="shared" si="47"/>
        <v>934.52887183978282</v>
      </c>
      <c r="M138">
        <f>INDEX(Sheet1!B$2:B$96,MATCH(Query2aGONLY!J138,Sheet1!A$2:A$96,0))</f>
        <v>0.30260998159325819</v>
      </c>
      <c r="N138">
        <f t="shared" si="48"/>
        <v>903.75378832771344</v>
      </c>
      <c r="O138" s="53">
        <f t="shared" si="43"/>
        <v>579.01</v>
      </c>
      <c r="P138" s="54">
        <f t="shared" si="49"/>
        <v>-17.690000000000055</v>
      </c>
      <c r="Q138" s="55">
        <f t="shared" si="50"/>
        <v>-2.9646388469917972E-2</v>
      </c>
      <c r="R138" s="5">
        <f t="shared" si="51"/>
        <v>1729231</v>
      </c>
      <c r="S138" s="26">
        <f t="shared" si="52"/>
        <v>41</v>
      </c>
      <c r="T138" s="5">
        <f t="shared" si="53"/>
        <v>590.59</v>
      </c>
      <c r="U138" s="5">
        <f t="shared" si="54"/>
        <v>1763815</v>
      </c>
      <c r="V138" s="54">
        <f t="shared" si="55"/>
        <v>-6.1100000000000136</v>
      </c>
      <c r="W138" s="56">
        <f t="shared" si="56"/>
        <v>-1.0239651416122026E-2</v>
      </c>
      <c r="X138" s="58">
        <f t="shared" si="57"/>
        <v>41</v>
      </c>
      <c r="Y138" s="5">
        <f t="shared" si="58"/>
        <v>602.4</v>
      </c>
      <c r="Z138" s="5">
        <f t="shared" si="59"/>
        <v>1799086</v>
      </c>
      <c r="AA138" s="53">
        <f t="shared" si="60"/>
        <v>11.809999999999945</v>
      </c>
      <c r="AB138" s="56">
        <f t="shared" si="61"/>
        <v>1.9996952200341936E-2</v>
      </c>
    </row>
    <row r="139" spans="1:28" ht="15" customHeight="1" x14ac:dyDescent="0.25">
      <c r="A139" s="2" t="s">
        <v>128</v>
      </c>
      <c r="B139" s="45">
        <v>1694031</v>
      </c>
      <c r="C139" s="44">
        <v>2983.5</v>
      </c>
      <c r="D139" s="6" t="s">
        <v>128</v>
      </c>
      <c r="E139" s="12" t="s">
        <v>231</v>
      </c>
      <c r="F139" s="6">
        <v>40</v>
      </c>
      <c r="G139" s="7">
        <v>567.79999999999995</v>
      </c>
      <c r="H139" s="7">
        <f t="shared" si="44"/>
        <v>1694031</v>
      </c>
      <c r="I139">
        <f t="shared" si="45"/>
        <v>0.29775920205987694</v>
      </c>
      <c r="J139" s="6">
        <f t="shared" si="46"/>
        <v>40</v>
      </c>
      <c r="K139" s="6">
        <v>1</v>
      </c>
      <c r="L139">
        <f t="shared" si="47"/>
        <v>888.36457934564282</v>
      </c>
      <c r="M139">
        <f>INDEX(Sheet1!B$2:B$96,MATCH(Query2aGONLY!J139,Sheet1!A$2:A$96,0))</f>
        <v>0.29775920205987694</v>
      </c>
      <c r="N139">
        <f t="shared" si="48"/>
        <v>888.36457934564282</v>
      </c>
      <c r="O139" s="53">
        <f t="shared" si="43"/>
        <v>569.73</v>
      </c>
      <c r="P139" s="54">
        <f t="shared" si="49"/>
        <v>1.9300000000000637</v>
      </c>
      <c r="Q139" s="55">
        <f t="shared" si="50"/>
        <v>3.3990841845721446E-3</v>
      </c>
      <c r="R139" s="5">
        <f t="shared" si="51"/>
        <v>1699789</v>
      </c>
      <c r="S139" s="26">
        <f t="shared" si="52"/>
        <v>40</v>
      </c>
      <c r="T139" s="5">
        <f t="shared" si="53"/>
        <v>581.12</v>
      </c>
      <c r="U139" s="5">
        <f t="shared" si="54"/>
        <v>1733772</v>
      </c>
      <c r="V139" s="54">
        <f t="shared" si="55"/>
        <v>13.32000000000005</v>
      </c>
      <c r="W139" s="56">
        <f t="shared" si="56"/>
        <v>2.3458964424093079E-2</v>
      </c>
      <c r="X139" s="58">
        <f t="shared" si="57"/>
        <v>40</v>
      </c>
      <c r="Y139" s="5">
        <f t="shared" si="58"/>
        <v>592.74</v>
      </c>
      <c r="Z139" s="5">
        <f t="shared" si="59"/>
        <v>1768440</v>
      </c>
      <c r="AA139" s="53">
        <f t="shared" si="60"/>
        <v>11.620000000000005</v>
      </c>
      <c r="AB139" s="56">
        <f t="shared" si="61"/>
        <v>1.9995870044052871E-2</v>
      </c>
    </row>
    <row r="140" spans="1:28" ht="15" customHeight="1" x14ac:dyDescent="0.25">
      <c r="A140" s="2" t="s">
        <v>129</v>
      </c>
      <c r="B140" s="45">
        <v>491431</v>
      </c>
      <c r="C140" s="44">
        <v>933.73</v>
      </c>
      <c r="D140" s="6" t="s">
        <v>129</v>
      </c>
      <c r="E140" s="12" t="s">
        <v>326</v>
      </c>
      <c r="F140" s="6">
        <v>35</v>
      </c>
      <c r="G140" s="7">
        <v>526.30999999999995</v>
      </c>
      <c r="H140" s="7">
        <f t="shared" si="44"/>
        <v>491431</v>
      </c>
      <c r="I140">
        <f t="shared" si="45"/>
        <v>0.27600148932041885</v>
      </c>
      <c r="J140" s="6">
        <f t="shared" si="46"/>
        <v>33</v>
      </c>
      <c r="K140" s="6">
        <v>0.94399999999999995</v>
      </c>
      <c r="L140">
        <f t="shared" si="47"/>
        <v>257.71087062315468</v>
      </c>
      <c r="M140">
        <f>INDEX(Sheet1!B$2:B$96,MATCH(Query2aGONLY!J140,Sheet1!A$2:A$96,0))</f>
        <v>0.26804096679969164</v>
      </c>
      <c r="N140">
        <f t="shared" si="48"/>
        <v>250.27789192987609</v>
      </c>
      <c r="O140" s="53">
        <f t="shared" si="43"/>
        <v>512.87</v>
      </c>
      <c r="P140" s="54">
        <f t="shared" si="49"/>
        <v>-13.439999999999941</v>
      </c>
      <c r="Q140" s="55">
        <f t="shared" si="50"/>
        <v>-2.553628089908978E-2</v>
      </c>
      <c r="R140" s="5">
        <f t="shared" si="51"/>
        <v>478882</v>
      </c>
      <c r="S140" s="26">
        <f t="shared" si="52"/>
        <v>33</v>
      </c>
      <c r="T140" s="5">
        <f t="shared" si="53"/>
        <v>523.13</v>
      </c>
      <c r="U140" s="5">
        <f t="shared" si="54"/>
        <v>488462</v>
      </c>
      <c r="V140" s="54">
        <f t="shared" si="55"/>
        <v>-3.17999999999995</v>
      </c>
      <c r="W140" s="56">
        <f t="shared" si="56"/>
        <v>-6.0420664627309955E-3</v>
      </c>
      <c r="X140" s="58">
        <f t="shared" si="57"/>
        <v>33</v>
      </c>
      <c r="Y140" s="5">
        <f t="shared" si="58"/>
        <v>533.59</v>
      </c>
      <c r="Z140" s="5">
        <f t="shared" si="59"/>
        <v>498229</v>
      </c>
      <c r="AA140" s="53">
        <f t="shared" si="60"/>
        <v>10.460000000000036</v>
      </c>
      <c r="AB140" s="56">
        <f t="shared" si="61"/>
        <v>1.9995029916082114E-2</v>
      </c>
    </row>
    <row r="141" spans="1:28" ht="15" customHeight="1" x14ac:dyDescent="0.25">
      <c r="A141" s="2" t="s">
        <v>130</v>
      </c>
      <c r="B141" s="45">
        <v>46815</v>
      </c>
      <c r="C141" s="44">
        <v>95.48</v>
      </c>
      <c r="D141" s="6" t="s">
        <v>130</v>
      </c>
      <c r="E141" s="12" t="s">
        <v>327</v>
      </c>
      <c r="F141" s="6">
        <v>30</v>
      </c>
      <c r="G141" s="7">
        <v>490.31</v>
      </c>
      <c r="H141" s="7">
        <f t="shared" si="44"/>
        <v>46815</v>
      </c>
      <c r="I141">
        <f t="shared" si="45"/>
        <v>0.25712277978509734</v>
      </c>
      <c r="J141" s="6">
        <f t="shared" si="46"/>
        <v>30</v>
      </c>
      <c r="K141" s="6">
        <v>1</v>
      </c>
      <c r="L141">
        <f t="shared" si="47"/>
        <v>24.550083013881096</v>
      </c>
      <c r="M141">
        <f>INDEX(Sheet1!B$2:B$96,MATCH(Query2aGONLY!J141,Sheet1!A$2:A$96,0))</f>
        <v>0.25712277978509734</v>
      </c>
      <c r="N141">
        <f t="shared" si="48"/>
        <v>24.550083013881096</v>
      </c>
      <c r="O141" s="53">
        <f t="shared" si="43"/>
        <v>491.98</v>
      </c>
      <c r="P141" s="54">
        <f t="shared" si="49"/>
        <v>1.6700000000000159</v>
      </c>
      <c r="Q141" s="55">
        <f t="shared" si="50"/>
        <v>3.406008443637731E-3</v>
      </c>
      <c r="R141" s="5">
        <f t="shared" si="51"/>
        <v>46974</v>
      </c>
      <c r="S141" s="26">
        <f t="shared" si="52"/>
        <v>30</v>
      </c>
      <c r="T141" s="5">
        <f t="shared" si="53"/>
        <v>501.82</v>
      </c>
      <c r="U141" s="5">
        <f t="shared" si="54"/>
        <v>47914</v>
      </c>
      <c r="V141" s="54">
        <f t="shared" si="55"/>
        <v>11.509999999999991</v>
      </c>
      <c r="W141" s="56">
        <f t="shared" si="56"/>
        <v>2.3474944422916096E-2</v>
      </c>
      <c r="X141" s="58">
        <f t="shared" si="57"/>
        <v>30</v>
      </c>
      <c r="Y141" s="5">
        <f t="shared" si="58"/>
        <v>511.86</v>
      </c>
      <c r="Z141" s="5">
        <f t="shared" si="59"/>
        <v>48872</v>
      </c>
      <c r="AA141" s="53">
        <f t="shared" si="60"/>
        <v>10.04000000000002</v>
      </c>
      <c r="AB141" s="56">
        <f t="shared" si="61"/>
        <v>2.0007173887051175E-2</v>
      </c>
    </row>
    <row r="142" spans="1:28" ht="15" customHeight="1" x14ac:dyDescent="0.25">
      <c r="A142" s="2" t="s">
        <v>131</v>
      </c>
      <c r="B142" s="45">
        <v>2113641</v>
      </c>
      <c r="C142" s="44">
        <v>2510.6799999999998</v>
      </c>
      <c r="D142" s="6" t="s">
        <v>131</v>
      </c>
      <c r="E142" s="12" t="s">
        <v>328</v>
      </c>
      <c r="F142" s="6">
        <v>61</v>
      </c>
      <c r="G142" s="7">
        <v>841.86</v>
      </c>
      <c r="H142" s="7">
        <f t="shared" si="44"/>
        <v>2113641</v>
      </c>
      <c r="I142">
        <f t="shared" si="45"/>
        <v>0.44147862248349423</v>
      </c>
      <c r="J142" s="6">
        <f t="shared" si="46"/>
        <v>61</v>
      </c>
      <c r="K142" s="6">
        <v>1</v>
      </c>
      <c r="L142">
        <f t="shared" si="47"/>
        <v>1108.4115478968592</v>
      </c>
      <c r="M142">
        <f>INDEX(Sheet1!B$2:B$96,MATCH(Query2aGONLY!J142,Sheet1!A$2:A$96,0))</f>
        <v>0.44147862248349423</v>
      </c>
      <c r="N142">
        <f t="shared" si="48"/>
        <v>1108.4115478968592</v>
      </c>
      <c r="O142" s="53">
        <f t="shared" si="43"/>
        <v>844.73</v>
      </c>
      <c r="P142" s="54">
        <f t="shared" si="49"/>
        <v>2.8700000000000045</v>
      </c>
      <c r="Q142" s="55">
        <f t="shared" si="50"/>
        <v>3.4091179055900085E-3</v>
      </c>
      <c r="R142" s="5">
        <f t="shared" si="51"/>
        <v>2120847</v>
      </c>
      <c r="S142" s="26">
        <f t="shared" si="52"/>
        <v>61</v>
      </c>
      <c r="T142" s="5">
        <f t="shared" si="53"/>
        <v>861.62</v>
      </c>
      <c r="U142" s="5">
        <f t="shared" si="54"/>
        <v>2163252</v>
      </c>
      <c r="V142" s="54">
        <f t="shared" si="55"/>
        <v>19.759999999999991</v>
      </c>
      <c r="W142" s="56">
        <f t="shared" si="56"/>
        <v>2.3471836172285168E-2</v>
      </c>
      <c r="X142" s="58">
        <f t="shared" si="57"/>
        <v>61</v>
      </c>
      <c r="Y142" s="5">
        <f t="shared" si="58"/>
        <v>878.85</v>
      </c>
      <c r="Z142" s="5">
        <f t="shared" si="59"/>
        <v>2206511</v>
      </c>
      <c r="AA142" s="53">
        <f t="shared" si="60"/>
        <v>17.230000000000018</v>
      </c>
      <c r="AB142" s="56">
        <f t="shared" si="61"/>
        <v>1.9997214549337314E-2</v>
      </c>
    </row>
    <row r="143" spans="1:28" ht="15" customHeight="1" x14ac:dyDescent="0.25">
      <c r="A143" s="2" t="s">
        <v>132</v>
      </c>
      <c r="B143" s="45">
        <v>238994</v>
      </c>
      <c r="C143" s="44">
        <v>519.27</v>
      </c>
      <c r="D143" s="6" t="s">
        <v>132</v>
      </c>
      <c r="E143" s="12" t="s">
        <v>329</v>
      </c>
      <c r="F143" s="6">
        <v>25</v>
      </c>
      <c r="G143" s="7">
        <v>460.25</v>
      </c>
      <c r="H143" s="7">
        <f t="shared" si="44"/>
        <v>238994</v>
      </c>
      <c r="I143">
        <f t="shared" si="45"/>
        <v>0.24135905732310386</v>
      </c>
      <c r="J143" s="6">
        <f t="shared" si="46"/>
        <v>25</v>
      </c>
      <c r="K143" s="6">
        <v>1</v>
      </c>
      <c r="L143">
        <f t="shared" si="47"/>
        <v>125.33051769616814</v>
      </c>
      <c r="M143">
        <f>INDEX(Sheet1!B$2:B$96,MATCH(Query2aGONLY!J143,Sheet1!A$2:A$96,0))</f>
        <v>0.24135905732310386</v>
      </c>
      <c r="N143">
        <f t="shared" si="48"/>
        <v>125.33051769616814</v>
      </c>
      <c r="O143" s="53">
        <f t="shared" si="43"/>
        <v>461.82</v>
      </c>
      <c r="P143" s="54">
        <f t="shared" si="49"/>
        <v>1.5699999999999932</v>
      </c>
      <c r="Q143" s="55">
        <f t="shared" si="50"/>
        <v>3.4111895708853735E-3</v>
      </c>
      <c r="R143" s="5">
        <f t="shared" si="51"/>
        <v>239809</v>
      </c>
      <c r="S143" s="26">
        <f t="shared" si="52"/>
        <v>25</v>
      </c>
      <c r="T143" s="5">
        <f t="shared" si="53"/>
        <v>471.06</v>
      </c>
      <c r="U143" s="5">
        <f t="shared" si="54"/>
        <v>244607</v>
      </c>
      <c r="V143" s="54">
        <f t="shared" si="55"/>
        <v>10.810000000000002</v>
      </c>
      <c r="W143" s="56">
        <f t="shared" si="56"/>
        <v>2.3487235198261819E-2</v>
      </c>
      <c r="X143" s="58">
        <f t="shared" si="57"/>
        <v>25</v>
      </c>
      <c r="Y143" s="5">
        <f t="shared" si="58"/>
        <v>480.48</v>
      </c>
      <c r="Z143" s="5">
        <f t="shared" si="59"/>
        <v>249499</v>
      </c>
      <c r="AA143" s="53">
        <f t="shared" si="60"/>
        <v>9.4200000000000159</v>
      </c>
      <c r="AB143" s="56">
        <f t="shared" si="61"/>
        <v>1.9997452553814833E-2</v>
      </c>
    </row>
    <row r="144" spans="1:28" ht="15" customHeight="1" x14ac:dyDescent="0.25">
      <c r="A144" s="2" t="s">
        <v>133</v>
      </c>
      <c r="B144" s="45">
        <v>22180357</v>
      </c>
      <c r="C144" s="44">
        <v>11631.57</v>
      </c>
      <c r="D144" s="6" t="s">
        <v>133</v>
      </c>
      <c r="E144" s="12" t="s">
        <v>330</v>
      </c>
      <c r="F144" s="6">
        <v>94</v>
      </c>
      <c r="G144" s="7">
        <v>1906.91</v>
      </c>
      <c r="H144" s="7">
        <f t="shared" si="44"/>
        <v>22180357</v>
      </c>
      <c r="I144">
        <f t="shared" si="45"/>
        <v>1</v>
      </c>
      <c r="J144" s="6">
        <f t="shared" si="46"/>
        <v>94</v>
      </c>
      <c r="K144" s="6">
        <v>1</v>
      </c>
      <c r="L144">
        <f t="shared" si="47"/>
        <v>11631.57</v>
      </c>
      <c r="M144">
        <f>INDEX(Sheet1!B$2:B$96,MATCH(Query2aGONLY!J144,Sheet1!A$2:A$96,0))</f>
        <v>1</v>
      </c>
      <c r="N144">
        <f t="shared" si="48"/>
        <v>11631.57</v>
      </c>
      <c r="O144" s="53">
        <f t="shared" si="43"/>
        <v>1913.4</v>
      </c>
      <c r="P144" s="54">
        <f t="shared" si="49"/>
        <v>6.4900000000000091</v>
      </c>
      <c r="Q144" s="55">
        <f t="shared" si="50"/>
        <v>3.4034118023399157E-3</v>
      </c>
      <c r="R144" s="5">
        <f t="shared" si="51"/>
        <v>22255846</v>
      </c>
      <c r="S144" s="26">
        <f t="shared" si="52"/>
        <v>94</v>
      </c>
      <c r="T144" s="5">
        <f t="shared" si="53"/>
        <v>1951.67</v>
      </c>
      <c r="U144" s="5">
        <f t="shared" si="54"/>
        <v>22700986</v>
      </c>
      <c r="V144" s="54">
        <f t="shared" si="55"/>
        <v>44.759999999999991</v>
      </c>
      <c r="W144" s="56">
        <f t="shared" si="56"/>
        <v>2.3472528855583111E-2</v>
      </c>
      <c r="X144" s="58">
        <f t="shared" si="57"/>
        <v>94</v>
      </c>
      <c r="Y144" s="5">
        <f t="shared" si="58"/>
        <v>1990.7</v>
      </c>
      <c r="Z144" s="5">
        <f t="shared" si="59"/>
        <v>23154966</v>
      </c>
      <c r="AA144" s="53">
        <f t="shared" si="60"/>
        <v>39.029999999999973</v>
      </c>
      <c r="AB144" s="56">
        <f t="shared" si="61"/>
        <v>1.9998257902206815E-2</v>
      </c>
    </row>
    <row r="145" spans="1:28" ht="15" customHeight="1" x14ac:dyDescent="0.25">
      <c r="A145" s="2" t="s">
        <v>134</v>
      </c>
      <c r="B145" s="45">
        <v>1474954</v>
      </c>
      <c r="C145" s="44">
        <v>862.97</v>
      </c>
      <c r="D145" s="6" t="s">
        <v>134</v>
      </c>
      <c r="E145" s="12" t="s">
        <v>331</v>
      </c>
      <c r="F145" s="6">
        <v>90</v>
      </c>
      <c r="G145" s="7">
        <v>1709.16</v>
      </c>
      <c r="H145" s="7">
        <f t="shared" si="44"/>
        <v>1474954</v>
      </c>
      <c r="I145">
        <f t="shared" si="45"/>
        <v>0.89629819970528235</v>
      </c>
      <c r="J145" s="6">
        <f t="shared" si="46"/>
        <v>90</v>
      </c>
      <c r="K145" s="6">
        <v>1</v>
      </c>
      <c r="L145">
        <f t="shared" si="47"/>
        <v>773.47845739966749</v>
      </c>
      <c r="M145">
        <f>INDEX(Sheet1!B$2:B$96,MATCH(Query2aGONLY!J145,Sheet1!A$2:A$96,0))</f>
        <v>0.89629819970528235</v>
      </c>
      <c r="N145">
        <f t="shared" si="48"/>
        <v>773.47845739966749</v>
      </c>
      <c r="O145" s="53">
        <f t="shared" si="43"/>
        <v>1714.98</v>
      </c>
      <c r="P145" s="54">
        <f t="shared" si="49"/>
        <v>5.8199999999999363</v>
      </c>
      <c r="Q145" s="55">
        <f t="shared" si="50"/>
        <v>3.4051814926630251E-3</v>
      </c>
      <c r="R145" s="5">
        <f t="shared" si="51"/>
        <v>1479976</v>
      </c>
      <c r="S145" s="26">
        <f t="shared" si="52"/>
        <v>90</v>
      </c>
      <c r="T145" s="5">
        <f t="shared" si="53"/>
        <v>1749.28</v>
      </c>
      <c r="U145" s="5">
        <f t="shared" si="54"/>
        <v>1509576</v>
      </c>
      <c r="V145" s="54">
        <f t="shared" si="55"/>
        <v>40.119999999999891</v>
      </c>
      <c r="W145" s="56">
        <f t="shared" si="56"/>
        <v>2.3473519155608538E-2</v>
      </c>
      <c r="X145" s="58">
        <f t="shared" si="57"/>
        <v>90</v>
      </c>
      <c r="Y145" s="5">
        <f t="shared" si="58"/>
        <v>1784.27</v>
      </c>
      <c r="Z145" s="5">
        <f t="shared" si="59"/>
        <v>1539771</v>
      </c>
      <c r="AA145" s="53">
        <f t="shared" si="60"/>
        <v>34.990000000000009</v>
      </c>
      <c r="AB145" s="56">
        <f t="shared" si="61"/>
        <v>2.0002515320589047E-2</v>
      </c>
    </row>
    <row r="146" spans="1:28" ht="15" customHeight="1" x14ac:dyDescent="0.25">
      <c r="A146" s="2" t="s">
        <v>135</v>
      </c>
      <c r="B146" s="45">
        <v>39868</v>
      </c>
      <c r="C146" s="44">
        <v>40.56</v>
      </c>
      <c r="D146" s="6" t="s">
        <v>135</v>
      </c>
      <c r="E146" s="12" t="s">
        <v>332</v>
      </c>
      <c r="F146" s="6">
        <v>68</v>
      </c>
      <c r="G146" s="7">
        <v>982.94</v>
      </c>
      <c r="H146" s="7">
        <f t="shared" si="44"/>
        <v>39868</v>
      </c>
      <c r="I146">
        <f t="shared" si="45"/>
        <v>0.51546218751802653</v>
      </c>
      <c r="J146" s="6">
        <f t="shared" si="46"/>
        <v>64</v>
      </c>
      <c r="K146" s="6">
        <v>0.94399999999999995</v>
      </c>
      <c r="L146">
        <f t="shared" si="47"/>
        <v>20.907146325731158</v>
      </c>
      <c r="M146">
        <f>INDEX(Sheet1!B$2:B$96,MATCH(Query2aGONLY!J146,Sheet1!A$2:A$96,0))</f>
        <v>0.47119685774367953</v>
      </c>
      <c r="N146">
        <f t="shared" si="48"/>
        <v>19.111744550083642</v>
      </c>
      <c r="O146" s="53">
        <f t="shared" si="43"/>
        <v>901.59</v>
      </c>
      <c r="P146" s="54">
        <f t="shared" si="49"/>
        <v>-81.350000000000023</v>
      </c>
      <c r="Q146" s="55">
        <f t="shared" si="50"/>
        <v>-8.2761918326652709E-2</v>
      </c>
      <c r="R146" s="5">
        <f t="shared" si="51"/>
        <v>36568</v>
      </c>
      <c r="S146" s="26">
        <f t="shared" si="52"/>
        <v>64</v>
      </c>
      <c r="T146" s="5">
        <f t="shared" si="53"/>
        <v>919.62</v>
      </c>
      <c r="U146" s="5">
        <f t="shared" si="54"/>
        <v>37300</v>
      </c>
      <c r="V146" s="54">
        <f t="shared" si="55"/>
        <v>-63.32000000000005</v>
      </c>
      <c r="W146" s="56">
        <f t="shared" si="56"/>
        <v>-6.4418987934156763E-2</v>
      </c>
      <c r="X146" s="58">
        <f t="shared" si="57"/>
        <v>64</v>
      </c>
      <c r="Y146" s="5">
        <f t="shared" si="58"/>
        <v>938.01</v>
      </c>
      <c r="Z146" s="5">
        <f t="shared" si="59"/>
        <v>38046</v>
      </c>
      <c r="AA146" s="53">
        <f t="shared" si="60"/>
        <v>18.389999999999986</v>
      </c>
      <c r="AB146" s="56">
        <f t="shared" si="61"/>
        <v>1.9997390226397845E-2</v>
      </c>
    </row>
    <row r="147" spans="1:28" ht="15" customHeight="1" x14ac:dyDescent="0.25">
      <c r="A147" s="2" t="s">
        <v>136</v>
      </c>
      <c r="B147" s="45">
        <v>46521</v>
      </c>
      <c r="C147" s="44">
        <v>55.26</v>
      </c>
      <c r="D147" s="6" t="s">
        <v>136</v>
      </c>
      <c r="E147" s="12" t="s">
        <v>333</v>
      </c>
      <c r="F147" s="6">
        <v>61</v>
      </c>
      <c r="G147" s="7">
        <v>841.86</v>
      </c>
      <c r="H147" s="7">
        <f t="shared" si="44"/>
        <v>46521</v>
      </c>
      <c r="I147">
        <f t="shared" si="45"/>
        <v>0.44147862248349423</v>
      </c>
      <c r="J147" s="6">
        <f t="shared" si="46"/>
        <v>61</v>
      </c>
      <c r="K147" s="6">
        <v>1</v>
      </c>
      <c r="L147">
        <f t="shared" si="47"/>
        <v>24.396108678437891</v>
      </c>
      <c r="M147">
        <f>INDEX(Sheet1!B$2:B$96,MATCH(Query2aGONLY!J147,Sheet1!A$2:A$96,0))</f>
        <v>0.44147862248349423</v>
      </c>
      <c r="N147">
        <f t="shared" si="48"/>
        <v>24.396108678437891</v>
      </c>
      <c r="O147" s="53">
        <f t="shared" si="43"/>
        <v>844.73</v>
      </c>
      <c r="P147" s="54">
        <f t="shared" si="49"/>
        <v>2.8700000000000045</v>
      </c>
      <c r="Q147" s="55">
        <f t="shared" si="50"/>
        <v>3.4091179055900085E-3</v>
      </c>
      <c r="R147" s="5">
        <f t="shared" si="51"/>
        <v>46680</v>
      </c>
      <c r="S147" s="26">
        <f t="shared" si="52"/>
        <v>61</v>
      </c>
      <c r="T147" s="5">
        <f t="shared" si="53"/>
        <v>861.62</v>
      </c>
      <c r="U147" s="5">
        <f t="shared" si="54"/>
        <v>47613</v>
      </c>
      <c r="V147" s="54">
        <f t="shared" si="55"/>
        <v>19.759999999999991</v>
      </c>
      <c r="W147" s="56">
        <f t="shared" si="56"/>
        <v>2.3471836172285168E-2</v>
      </c>
      <c r="X147" s="58">
        <f t="shared" si="57"/>
        <v>61</v>
      </c>
      <c r="Y147" s="5">
        <f t="shared" si="58"/>
        <v>878.85</v>
      </c>
      <c r="Z147" s="5">
        <f t="shared" si="59"/>
        <v>48565</v>
      </c>
      <c r="AA147" s="53">
        <f t="shared" si="60"/>
        <v>17.230000000000018</v>
      </c>
      <c r="AB147" s="56">
        <f t="shared" si="61"/>
        <v>1.9997214549337314E-2</v>
      </c>
    </row>
    <row r="148" spans="1:28" ht="15" customHeight="1" x14ac:dyDescent="0.25">
      <c r="A148" s="2" t="s">
        <v>137</v>
      </c>
      <c r="B148" s="45">
        <v>114507</v>
      </c>
      <c r="C148" s="44">
        <v>233.54</v>
      </c>
      <c r="D148" s="6" t="s">
        <v>137</v>
      </c>
      <c r="E148" s="12" t="s">
        <v>334</v>
      </c>
      <c r="F148" s="6">
        <v>30</v>
      </c>
      <c r="G148" s="7">
        <v>490.31</v>
      </c>
      <c r="H148" s="7">
        <f t="shared" si="44"/>
        <v>114507</v>
      </c>
      <c r="I148">
        <f t="shared" si="45"/>
        <v>0.25712277978509734</v>
      </c>
      <c r="J148" s="6">
        <f t="shared" si="46"/>
        <v>30</v>
      </c>
      <c r="K148" s="6">
        <v>1</v>
      </c>
      <c r="L148">
        <f t="shared" si="47"/>
        <v>60.048453991011634</v>
      </c>
      <c r="M148">
        <f>INDEX(Sheet1!B$2:B$96,MATCH(Query2aGONLY!J148,Sheet1!A$2:A$96,0))</f>
        <v>0.25712277978509734</v>
      </c>
      <c r="N148">
        <f t="shared" si="48"/>
        <v>60.048453991011634</v>
      </c>
      <c r="O148" s="53">
        <f t="shared" si="43"/>
        <v>491.98</v>
      </c>
      <c r="P148" s="54">
        <f t="shared" si="49"/>
        <v>1.6700000000000159</v>
      </c>
      <c r="Q148" s="55">
        <f t="shared" si="50"/>
        <v>3.406008443637731E-3</v>
      </c>
      <c r="R148" s="5">
        <f t="shared" si="51"/>
        <v>114897</v>
      </c>
      <c r="S148" s="26">
        <f t="shared" si="52"/>
        <v>30</v>
      </c>
      <c r="T148" s="5">
        <f t="shared" si="53"/>
        <v>501.82</v>
      </c>
      <c r="U148" s="5">
        <f t="shared" si="54"/>
        <v>117195</v>
      </c>
      <c r="V148" s="54">
        <f t="shared" si="55"/>
        <v>11.509999999999991</v>
      </c>
      <c r="W148" s="56">
        <f t="shared" si="56"/>
        <v>2.3474944422916096E-2</v>
      </c>
      <c r="X148" s="58">
        <f t="shared" si="57"/>
        <v>30</v>
      </c>
      <c r="Y148" s="5">
        <f t="shared" si="58"/>
        <v>511.86</v>
      </c>
      <c r="Z148" s="5">
        <f t="shared" si="59"/>
        <v>119540</v>
      </c>
      <c r="AA148" s="53">
        <f t="shared" si="60"/>
        <v>10.04000000000002</v>
      </c>
      <c r="AB148" s="56">
        <f t="shared" si="61"/>
        <v>2.0007173887051175E-2</v>
      </c>
    </row>
    <row r="149" spans="1:28" ht="15" customHeight="1" x14ac:dyDescent="0.25">
      <c r="A149" s="2" t="s">
        <v>138</v>
      </c>
      <c r="B149" s="45">
        <v>17541135</v>
      </c>
      <c r="C149" s="44">
        <v>16650.5</v>
      </c>
      <c r="D149" s="6" t="s">
        <v>138</v>
      </c>
      <c r="E149" s="12" t="s">
        <v>335</v>
      </c>
      <c r="F149" s="6">
        <v>71</v>
      </c>
      <c r="G149" s="7">
        <v>1053.49</v>
      </c>
      <c r="H149" s="7">
        <f t="shared" si="44"/>
        <v>17541135</v>
      </c>
      <c r="I149">
        <f t="shared" si="45"/>
        <v>0.55245921412127474</v>
      </c>
      <c r="J149" s="6">
        <f t="shared" si="46"/>
        <v>71</v>
      </c>
      <c r="K149" s="6">
        <v>1</v>
      </c>
      <c r="L149">
        <f t="shared" si="47"/>
        <v>9198.7221447262855</v>
      </c>
      <c r="M149">
        <f>INDEX(Sheet1!B$2:B$96,MATCH(Query2aGONLY!J149,Sheet1!A$2:A$96,0))</f>
        <v>0.55245921412127474</v>
      </c>
      <c r="N149">
        <f t="shared" si="48"/>
        <v>9198.7221447262855</v>
      </c>
      <c r="O149" s="53">
        <f t="shared" si="43"/>
        <v>1057.08</v>
      </c>
      <c r="P149" s="54">
        <f t="shared" si="49"/>
        <v>3.5899999999999181</v>
      </c>
      <c r="Q149" s="55">
        <f t="shared" si="50"/>
        <v>3.4077210035215505E-3</v>
      </c>
      <c r="R149" s="5">
        <f t="shared" si="51"/>
        <v>17600911</v>
      </c>
      <c r="S149" s="26">
        <f t="shared" si="52"/>
        <v>71</v>
      </c>
      <c r="T149" s="5">
        <f t="shared" si="53"/>
        <v>1078.22</v>
      </c>
      <c r="U149" s="5">
        <f t="shared" si="54"/>
        <v>17952902</v>
      </c>
      <c r="V149" s="54">
        <f t="shared" si="55"/>
        <v>24.730000000000018</v>
      </c>
      <c r="W149" s="56">
        <f t="shared" si="56"/>
        <v>2.3474356662142041E-2</v>
      </c>
      <c r="X149" s="58">
        <f t="shared" si="57"/>
        <v>71</v>
      </c>
      <c r="Y149" s="5">
        <f t="shared" si="58"/>
        <v>1099.78</v>
      </c>
      <c r="Z149" s="5">
        <f t="shared" si="59"/>
        <v>18311887</v>
      </c>
      <c r="AA149" s="53">
        <f t="shared" si="60"/>
        <v>21.559999999999945</v>
      </c>
      <c r="AB149" s="56">
        <f t="shared" si="61"/>
        <v>1.9995919200163182E-2</v>
      </c>
    </row>
    <row r="150" spans="1:28" ht="15" customHeight="1" x14ac:dyDescent="0.25">
      <c r="A150" s="2" t="s">
        <v>139</v>
      </c>
      <c r="B150" s="45">
        <v>2014042</v>
      </c>
      <c r="C150" s="44">
        <v>2144.88</v>
      </c>
      <c r="D150" s="6" t="s">
        <v>139</v>
      </c>
      <c r="E150" s="12" t="s">
        <v>210</v>
      </c>
      <c r="F150" s="6">
        <v>66</v>
      </c>
      <c r="G150" s="7">
        <v>939</v>
      </c>
      <c r="H150" s="7">
        <f t="shared" si="44"/>
        <v>2014042</v>
      </c>
      <c r="I150">
        <f t="shared" si="45"/>
        <v>0.49241967371297019</v>
      </c>
      <c r="J150" s="6">
        <f t="shared" si="46"/>
        <v>62</v>
      </c>
      <c r="K150" s="6">
        <v>0.94399999999999995</v>
      </c>
      <c r="L150">
        <f t="shared" si="47"/>
        <v>1056.1811097534755</v>
      </c>
      <c r="M150">
        <f>INDEX(Sheet1!B$2:B$96,MATCH(Query2aGONLY!J150,Sheet1!A$2:A$96,0))</f>
        <v>0.44996879768840686</v>
      </c>
      <c r="N150">
        <f t="shared" si="48"/>
        <v>965.12907478591012</v>
      </c>
      <c r="O150" s="53">
        <f t="shared" si="43"/>
        <v>860.97</v>
      </c>
      <c r="P150" s="54">
        <f t="shared" si="49"/>
        <v>-78.029999999999973</v>
      </c>
      <c r="Q150" s="55">
        <f t="shared" si="50"/>
        <v>-8.3099041533546303E-2</v>
      </c>
      <c r="R150" s="5">
        <f t="shared" si="51"/>
        <v>1846677</v>
      </c>
      <c r="S150" s="26">
        <f t="shared" si="52"/>
        <v>62</v>
      </c>
      <c r="T150" s="5">
        <f t="shared" si="53"/>
        <v>878.19</v>
      </c>
      <c r="U150" s="5">
        <f t="shared" si="54"/>
        <v>1883612</v>
      </c>
      <c r="V150" s="54">
        <f t="shared" si="55"/>
        <v>-60.809999999999945</v>
      </c>
      <c r="W150" s="56">
        <f t="shared" si="56"/>
        <v>-6.476038338658141E-2</v>
      </c>
      <c r="X150" s="58">
        <f t="shared" si="57"/>
        <v>62</v>
      </c>
      <c r="Y150" s="5">
        <f t="shared" si="58"/>
        <v>895.75</v>
      </c>
      <c r="Z150" s="5">
        <f t="shared" si="59"/>
        <v>1921276</v>
      </c>
      <c r="AA150" s="53">
        <f t="shared" si="60"/>
        <v>17.559999999999945</v>
      </c>
      <c r="AB150" s="56">
        <f t="shared" si="61"/>
        <v>1.9995672918161154E-2</v>
      </c>
    </row>
    <row r="151" spans="1:28" ht="15" customHeight="1" x14ac:dyDescent="0.25">
      <c r="A151" s="2" t="s">
        <v>140</v>
      </c>
      <c r="B151" s="45">
        <v>1187544</v>
      </c>
      <c r="C151" s="44">
        <v>998.96</v>
      </c>
      <c r="D151" s="6" t="s">
        <v>140</v>
      </c>
      <c r="E151" s="12" t="s">
        <v>336</v>
      </c>
      <c r="F151" s="6">
        <v>76</v>
      </c>
      <c r="G151" s="7">
        <v>1188.78</v>
      </c>
      <c r="H151" s="7">
        <f t="shared" si="44"/>
        <v>1187544</v>
      </c>
      <c r="I151">
        <f t="shared" si="45"/>
        <v>0.62340645337220946</v>
      </c>
      <c r="J151" s="6">
        <f t="shared" si="46"/>
        <v>76</v>
      </c>
      <c r="K151" s="6">
        <v>1</v>
      </c>
      <c r="L151">
        <f t="shared" si="47"/>
        <v>622.75811066070241</v>
      </c>
      <c r="M151">
        <f>INDEX(Sheet1!B$2:B$96,MATCH(Query2aGONLY!J151,Sheet1!A$2:A$96,0))</f>
        <v>0.62340645337220946</v>
      </c>
      <c r="N151">
        <f t="shared" si="48"/>
        <v>622.75811066070241</v>
      </c>
      <c r="O151" s="53">
        <f t="shared" si="43"/>
        <v>1192.83</v>
      </c>
      <c r="P151" s="54">
        <f t="shared" si="49"/>
        <v>4.0499999999999545</v>
      </c>
      <c r="Q151" s="55">
        <f t="shared" si="50"/>
        <v>3.406854085701269E-3</v>
      </c>
      <c r="R151" s="5">
        <f t="shared" si="51"/>
        <v>1191589</v>
      </c>
      <c r="S151" s="26">
        <f t="shared" si="52"/>
        <v>76</v>
      </c>
      <c r="T151" s="5">
        <f t="shared" si="53"/>
        <v>1216.69</v>
      </c>
      <c r="U151" s="5">
        <f t="shared" si="54"/>
        <v>1215425</v>
      </c>
      <c r="V151" s="54">
        <f t="shared" si="55"/>
        <v>27.910000000000082</v>
      </c>
      <c r="W151" s="56">
        <f t="shared" si="56"/>
        <v>2.3477851242450311E-2</v>
      </c>
      <c r="X151" s="58">
        <f t="shared" si="57"/>
        <v>76</v>
      </c>
      <c r="Y151" s="5">
        <f t="shared" si="58"/>
        <v>1241.02</v>
      </c>
      <c r="Z151" s="5">
        <f t="shared" si="59"/>
        <v>1239729</v>
      </c>
      <c r="AA151" s="53">
        <f t="shared" si="60"/>
        <v>24.329999999999927</v>
      </c>
      <c r="AB151" s="56">
        <f t="shared" si="61"/>
        <v>1.9996876772226224E-2</v>
      </c>
    </row>
    <row r="152" spans="1:28" ht="15" customHeight="1" x14ac:dyDescent="0.25">
      <c r="A152" s="2" t="s">
        <v>141</v>
      </c>
      <c r="B152" s="45">
        <v>3278</v>
      </c>
      <c r="C152" s="44">
        <v>2.31</v>
      </c>
      <c r="D152" s="6" t="s">
        <v>141</v>
      </c>
      <c r="E152" s="12" t="s">
        <v>337</v>
      </c>
      <c r="F152" s="6">
        <v>83</v>
      </c>
      <c r="G152" s="7">
        <v>1418.91</v>
      </c>
      <c r="H152" s="7">
        <f t="shared" si="44"/>
        <v>3278</v>
      </c>
      <c r="I152">
        <f t="shared" si="45"/>
        <v>0.74408860407675248</v>
      </c>
      <c r="J152" s="6">
        <f t="shared" si="46"/>
        <v>83</v>
      </c>
      <c r="K152" s="6">
        <v>1</v>
      </c>
      <c r="L152">
        <f t="shared" si="47"/>
        <v>1.7188446754172984</v>
      </c>
      <c r="M152">
        <f>INDEX(Sheet1!B$2:B$96,MATCH(Query2aGONLY!J152,Sheet1!A$2:A$96,0))</f>
        <v>0.74408860407675248</v>
      </c>
      <c r="N152">
        <f t="shared" si="48"/>
        <v>1.7188446754172984</v>
      </c>
      <c r="O152" s="53">
        <f t="shared" si="43"/>
        <v>1423.74</v>
      </c>
      <c r="P152" s="54">
        <f t="shared" si="49"/>
        <v>4.8299999999999272</v>
      </c>
      <c r="Q152" s="55">
        <f t="shared" si="50"/>
        <v>3.4040213967058705E-3</v>
      </c>
      <c r="R152" s="5">
        <f t="shared" si="51"/>
        <v>3289</v>
      </c>
      <c r="S152" s="26">
        <f t="shared" si="52"/>
        <v>83</v>
      </c>
      <c r="T152" s="5">
        <f t="shared" si="53"/>
        <v>1452.21</v>
      </c>
      <c r="U152" s="5">
        <f t="shared" si="54"/>
        <v>3355</v>
      </c>
      <c r="V152" s="54">
        <f t="shared" si="55"/>
        <v>33.299999999999955</v>
      </c>
      <c r="W152" s="56">
        <f t="shared" si="56"/>
        <v>2.3468718946233341E-2</v>
      </c>
      <c r="X152" s="58">
        <f t="shared" si="57"/>
        <v>83</v>
      </c>
      <c r="Y152" s="5">
        <f t="shared" si="58"/>
        <v>1481.25</v>
      </c>
      <c r="Z152" s="5">
        <f t="shared" si="59"/>
        <v>3422</v>
      </c>
      <c r="AA152" s="53">
        <f t="shared" si="60"/>
        <v>29.039999999999964</v>
      </c>
      <c r="AB152" s="56">
        <f t="shared" si="61"/>
        <v>1.9997107856301748E-2</v>
      </c>
    </row>
    <row r="153" spans="1:28" ht="15" customHeight="1" x14ac:dyDescent="0.25">
      <c r="A153" s="2" t="s">
        <v>142</v>
      </c>
      <c r="B153" s="45">
        <v>3045391</v>
      </c>
      <c r="C153" s="44">
        <v>3549.2</v>
      </c>
      <c r="D153" s="6" t="s">
        <v>142</v>
      </c>
      <c r="E153" s="12" t="s">
        <v>338</v>
      </c>
      <c r="F153" s="6">
        <v>62</v>
      </c>
      <c r="G153" s="7">
        <v>858.05</v>
      </c>
      <c r="H153" s="7">
        <f t="shared" si="44"/>
        <v>3045391</v>
      </c>
      <c r="I153">
        <f t="shared" si="45"/>
        <v>0.44996879768840686</v>
      </c>
      <c r="J153" s="6">
        <f t="shared" si="46"/>
        <v>62</v>
      </c>
      <c r="K153" s="6">
        <v>1</v>
      </c>
      <c r="L153">
        <f t="shared" si="47"/>
        <v>1597.0292567556935</v>
      </c>
      <c r="M153">
        <f>INDEX(Sheet1!B$2:B$96,MATCH(Query2aGONLY!J153,Sheet1!A$2:A$96,0))</f>
        <v>0.44996879768840686</v>
      </c>
      <c r="N153">
        <f t="shared" si="48"/>
        <v>1597.0292567556935</v>
      </c>
      <c r="O153" s="53">
        <f t="shared" si="43"/>
        <v>860.97</v>
      </c>
      <c r="P153" s="54">
        <f t="shared" si="49"/>
        <v>2.9200000000000728</v>
      </c>
      <c r="Q153" s="55">
        <f t="shared" si="50"/>
        <v>3.4030650894470867E-3</v>
      </c>
      <c r="R153" s="5">
        <f t="shared" si="51"/>
        <v>3055755</v>
      </c>
      <c r="S153" s="26">
        <f t="shared" si="52"/>
        <v>62</v>
      </c>
      <c r="T153" s="5">
        <f t="shared" si="53"/>
        <v>878.19</v>
      </c>
      <c r="U153" s="5">
        <f t="shared" si="54"/>
        <v>3116872</v>
      </c>
      <c r="V153" s="54">
        <f t="shared" si="55"/>
        <v>20.1400000000001</v>
      </c>
      <c r="W153" s="56">
        <f t="shared" si="56"/>
        <v>2.3471825651185947E-2</v>
      </c>
      <c r="X153" s="58">
        <f t="shared" si="57"/>
        <v>62</v>
      </c>
      <c r="Y153" s="5">
        <f t="shared" si="58"/>
        <v>895.75</v>
      </c>
      <c r="Z153" s="5">
        <f t="shared" si="59"/>
        <v>3179196</v>
      </c>
      <c r="AA153" s="53">
        <f t="shared" si="60"/>
        <v>17.559999999999945</v>
      </c>
      <c r="AB153" s="56">
        <f t="shared" si="61"/>
        <v>1.9995672918161154E-2</v>
      </c>
    </row>
    <row r="154" spans="1:28" ht="15" customHeight="1" x14ac:dyDescent="0.25">
      <c r="A154" s="2" t="s">
        <v>143</v>
      </c>
      <c r="B154" s="45">
        <v>34772395</v>
      </c>
      <c r="C154" s="44">
        <v>21478.23</v>
      </c>
      <c r="D154" s="6" t="s">
        <v>143</v>
      </c>
      <c r="E154" s="12" t="s">
        <v>280</v>
      </c>
      <c r="F154" s="6">
        <v>88</v>
      </c>
      <c r="G154" s="7">
        <v>1618.96</v>
      </c>
      <c r="H154" s="7">
        <f t="shared" si="44"/>
        <v>34772395</v>
      </c>
      <c r="I154">
        <f t="shared" si="45"/>
        <v>0.84899654414733783</v>
      </c>
      <c r="J154" s="6">
        <f t="shared" si="46"/>
        <v>88</v>
      </c>
      <c r="K154" s="6">
        <v>1</v>
      </c>
      <c r="L154">
        <f t="shared" si="47"/>
        <v>18234.943044401676</v>
      </c>
      <c r="M154">
        <f>INDEX(Sheet1!B$2:B$96,MATCH(Query2aGONLY!J154,Sheet1!A$2:A$96,0))</f>
        <v>0.84899654414733783</v>
      </c>
      <c r="N154">
        <f t="shared" si="48"/>
        <v>18234.943044401676</v>
      </c>
      <c r="O154" s="53">
        <f t="shared" si="43"/>
        <v>1624.47</v>
      </c>
      <c r="P154" s="54">
        <f t="shared" si="49"/>
        <v>5.5099999999999909</v>
      </c>
      <c r="Q154" s="55">
        <f t="shared" si="50"/>
        <v>3.4034194791718081E-3</v>
      </c>
      <c r="R154" s="5">
        <f t="shared" si="51"/>
        <v>34890740</v>
      </c>
      <c r="S154" s="26">
        <f t="shared" si="52"/>
        <v>88</v>
      </c>
      <c r="T154" s="5">
        <f t="shared" si="53"/>
        <v>1656.96</v>
      </c>
      <c r="U154" s="5">
        <f t="shared" si="54"/>
        <v>35588568</v>
      </c>
      <c r="V154" s="54">
        <f t="shared" si="55"/>
        <v>38</v>
      </c>
      <c r="W154" s="56">
        <f t="shared" si="56"/>
        <v>2.3471858477046994E-2</v>
      </c>
      <c r="X154" s="58">
        <f t="shared" si="57"/>
        <v>88</v>
      </c>
      <c r="Y154" s="5">
        <f t="shared" si="58"/>
        <v>1690.1</v>
      </c>
      <c r="Z154" s="5">
        <f t="shared" si="59"/>
        <v>36300357</v>
      </c>
      <c r="AA154" s="53">
        <f t="shared" si="60"/>
        <v>33.139999999999873</v>
      </c>
      <c r="AB154" s="56">
        <f t="shared" si="61"/>
        <v>2.0000482811896408E-2</v>
      </c>
    </row>
    <row r="155" spans="1:28" ht="15" customHeight="1" x14ac:dyDescent="0.25">
      <c r="A155" s="2" t="s">
        <v>144</v>
      </c>
      <c r="B155" s="45">
        <v>3507887</v>
      </c>
      <c r="C155" s="44">
        <v>6079</v>
      </c>
      <c r="D155" s="6" t="s">
        <v>144</v>
      </c>
      <c r="E155" s="12" t="s">
        <v>235</v>
      </c>
      <c r="F155" s="6">
        <v>41</v>
      </c>
      <c r="G155" s="7">
        <v>577.04999999999995</v>
      </c>
      <c r="H155" s="7">
        <f t="shared" si="44"/>
        <v>3507887</v>
      </c>
      <c r="I155">
        <f t="shared" si="45"/>
        <v>0.30260998159325819</v>
      </c>
      <c r="J155" s="6">
        <f t="shared" si="46"/>
        <v>39</v>
      </c>
      <c r="K155" s="6">
        <v>0.94399999999999995</v>
      </c>
      <c r="L155">
        <f t="shared" si="47"/>
        <v>1839.5660781054166</v>
      </c>
      <c r="M155">
        <v>0.29349999999999998</v>
      </c>
      <c r="N155">
        <f t="shared" si="48"/>
        <v>1784.1864999999998</v>
      </c>
      <c r="O155" s="53">
        <f t="shared" si="43"/>
        <v>561.58000000000004</v>
      </c>
      <c r="P155" s="54">
        <f t="shared" si="49"/>
        <v>-15.469999999999914</v>
      </c>
      <c r="Q155" s="55">
        <f t="shared" si="50"/>
        <v>-2.6808768737544258E-2</v>
      </c>
      <c r="R155" s="5">
        <f t="shared" si="51"/>
        <v>3413845</v>
      </c>
      <c r="S155" s="26">
        <f t="shared" si="52"/>
        <v>39</v>
      </c>
      <c r="T155" s="5">
        <f t="shared" si="53"/>
        <v>572.80999999999995</v>
      </c>
      <c r="U155" s="5">
        <f t="shared" si="54"/>
        <v>3482112</v>
      </c>
      <c r="V155" s="54">
        <f t="shared" si="55"/>
        <v>-4.2400000000000091</v>
      </c>
      <c r="W155" s="56">
        <f t="shared" si="56"/>
        <v>-7.3477168356295116E-3</v>
      </c>
      <c r="X155" s="58">
        <f t="shared" si="57"/>
        <v>39</v>
      </c>
      <c r="Y155" s="5">
        <f t="shared" si="58"/>
        <v>584.27</v>
      </c>
      <c r="Z155" s="5">
        <f t="shared" si="59"/>
        <v>3551777</v>
      </c>
      <c r="AA155" s="53">
        <f t="shared" si="60"/>
        <v>11.460000000000036</v>
      </c>
      <c r="AB155" s="56">
        <f t="shared" si="61"/>
        <v>2.0006633962395975E-2</v>
      </c>
    </row>
    <row r="156" spans="1:28" ht="15" customHeight="1" x14ac:dyDescent="0.25">
      <c r="A156" s="2" t="s">
        <v>145</v>
      </c>
      <c r="B156" s="45">
        <v>36249</v>
      </c>
      <c r="C156" s="44">
        <v>79.760000000000005</v>
      </c>
      <c r="D156" s="6" t="s">
        <v>145</v>
      </c>
      <c r="E156" s="12" t="s">
        <v>339</v>
      </c>
      <c r="F156" s="6">
        <v>24</v>
      </c>
      <c r="G156" s="7">
        <v>454.47</v>
      </c>
      <c r="H156" s="7">
        <f t="shared" si="44"/>
        <v>36249</v>
      </c>
      <c r="I156">
        <f t="shared" si="45"/>
        <v>0.23832797562548835</v>
      </c>
      <c r="J156" s="6">
        <f t="shared" si="46"/>
        <v>23</v>
      </c>
      <c r="K156" s="6">
        <v>0.94399999999999995</v>
      </c>
      <c r="L156">
        <f t="shared" si="47"/>
        <v>19.009039335888954</v>
      </c>
      <c r="M156">
        <f>INDEX(Sheet1!B$2:B$96,MATCH(Query2aGONLY!J156,Sheet1!A$2:A$96,0))</f>
        <v>0.2352916498418908</v>
      </c>
      <c r="N156">
        <f t="shared" si="48"/>
        <v>18.766861991389213</v>
      </c>
      <c r="O156" s="53">
        <f t="shared" si="43"/>
        <v>450.21</v>
      </c>
      <c r="P156" s="54">
        <f t="shared" si="49"/>
        <v>-4.2600000000000477</v>
      </c>
      <c r="Q156" s="55">
        <f t="shared" si="50"/>
        <v>-9.3735560102978146E-3</v>
      </c>
      <c r="R156" s="5">
        <f t="shared" si="51"/>
        <v>35909</v>
      </c>
      <c r="S156" s="26">
        <f t="shared" si="52"/>
        <v>23</v>
      </c>
      <c r="T156" s="5">
        <f t="shared" si="53"/>
        <v>459.21</v>
      </c>
      <c r="U156" s="5">
        <f t="shared" si="54"/>
        <v>36627</v>
      </c>
      <c r="V156" s="54">
        <f t="shared" si="55"/>
        <v>4.7399999999999523</v>
      </c>
      <c r="W156" s="56">
        <f t="shared" si="56"/>
        <v>1.042973133540157E-2</v>
      </c>
      <c r="X156" s="58">
        <f t="shared" si="57"/>
        <v>23</v>
      </c>
      <c r="Y156" s="5">
        <f t="shared" si="58"/>
        <v>468.39</v>
      </c>
      <c r="Z156" s="5">
        <f t="shared" si="59"/>
        <v>37359</v>
      </c>
      <c r="AA156" s="53">
        <f t="shared" si="60"/>
        <v>9.1800000000000068</v>
      </c>
      <c r="AB156" s="56">
        <f t="shared" si="61"/>
        <v>1.9990853857712175E-2</v>
      </c>
    </row>
    <row r="157" spans="1:28" ht="15" customHeight="1" x14ac:dyDescent="0.25">
      <c r="A157" s="2" t="s">
        <v>146</v>
      </c>
      <c r="B157" s="45">
        <v>1460624</v>
      </c>
      <c r="C157" s="44">
        <v>1083.26</v>
      </c>
      <c r="D157" s="6" t="s">
        <v>146</v>
      </c>
      <c r="E157" s="12" t="s">
        <v>340</v>
      </c>
      <c r="F157" s="6">
        <v>81</v>
      </c>
      <c r="G157" s="7">
        <v>1348.36</v>
      </c>
      <c r="H157" s="7">
        <f t="shared" si="44"/>
        <v>1460624</v>
      </c>
      <c r="I157">
        <f t="shared" si="45"/>
        <v>0.70709157747350415</v>
      </c>
      <c r="J157" s="6">
        <f t="shared" si="46"/>
        <v>81</v>
      </c>
      <c r="K157" s="6">
        <v>1</v>
      </c>
      <c r="L157">
        <f t="shared" si="47"/>
        <v>765.96402221394806</v>
      </c>
      <c r="M157">
        <f>INDEX(Sheet1!B$2:B$96,MATCH(Query2aGONLY!J157,Sheet1!A$2:A$96,0))</f>
        <v>0.70709157747350415</v>
      </c>
      <c r="N157">
        <f t="shared" si="48"/>
        <v>765.96402221394806</v>
      </c>
      <c r="O157" s="53">
        <f t="shared" si="43"/>
        <v>1352.95</v>
      </c>
      <c r="P157" s="54">
        <f t="shared" si="49"/>
        <v>4.5900000000001455</v>
      </c>
      <c r="Q157" s="55">
        <f t="shared" si="50"/>
        <v>3.4041353941085067E-3</v>
      </c>
      <c r="R157" s="5">
        <f t="shared" si="51"/>
        <v>1465597</v>
      </c>
      <c r="S157" s="26">
        <f t="shared" si="52"/>
        <v>81</v>
      </c>
      <c r="T157" s="5">
        <f t="shared" si="53"/>
        <v>1380.01</v>
      </c>
      <c r="U157" s="5">
        <f t="shared" si="54"/>
        <v>1494910</v>
      </c>
      <c r="V157" s="54">
        <f t="shared" si="55"/>
        <v>31.650000000000091</v>
      </c>
      <c r="W157" s="56">
        <f t="shared" si="56"/>
        <v>2.3472959743688699E-2</v>
      </c>
      <c r="X157" s="58">
        <f t="shared" si="57"/>
        <v>81</v>
      </c>
      <c r="Y157" s="5">
        <f t="shared" si="58"/>
        <v>1407.61</v>
      </c>
      <c r="Z157" s="5">
        <f t="shared" si="59"/>
        <v>1524808</v>
      </c>
      <c r="AA157" s="53">
        <f t="shared" si="60"/>
        <v>27.599999999999909</v>
      </c>
      <c r="AB157" s="56">
        <f t="shared" si="61"/>
        <v>1.9999855073513893E-2</v>
      </c>
    </row>
    <row r="158" spans="1:28" ht="15" customHeight="1" x14ac:dyDescent="0.25">
      <c r="A158" s="2" t="s">
        <v>147</v>
      </c>
      <c r="B158" s="45">
        <v>7015</v>
      </c>
      <c r="C158" s="44">
        <v>17.79</v>
      </c>
      <c r="D158" s="6" t="s">
        <v>147</v>
      </c>
      <c r="E158" s="12" t="s">
        <v>251</v>
      </c>
      <c r="F158" s="6">
        <v>10</v>
      </c>
      <c r="G158" s="7">
        <v>394.33</v>
      </c>
      <c r="H158" s="7">
        <f t="shared" si="44"/>
        <v>7015</v>
      </c>
      <c r="I158">
        <f t="shared" si="45"/>
        <v>0.20679004252953731</v>
      </c>
      <c r="J158" s="6">
        <f t="shared" si="46"/>
        <v>10</v>
      </c>
      <c r="K158" s="6">
        <v>1</v>
      </c>
      <c r="L158">
        <f t="shared" si="47"/>
        <v>3.6787948566004687</v>
      </c>
      <c r="M158">
        <f>INDEX(Sheet1!B$2:B$96,MATCH(Query2aGONLY!J158,Sheet1!A$2:A$96,0))</f>
        <v>0.20679004252953731</v>
      </c>
      <c r="N158">
        <f t="shared" si="48"/>
        <v>3.6787948566004687</v>
      </c>
      <c r="O158" s="53">
        <f t="shared" si="43"/>
        <v>395.67</v>
      </c>
      <c r="P158" s="54">
        <f t="shared" si="49"/>
        <v>1.3400000000000318</v>
      </c>
      <c r="Q158" s="55">
        <f t="shared" si="50"/>
        <v>3.3981690462303957E-3</v>
      </c>
      <c r="R158" s="5">
        <f t="shared" si="51"/>
        <v>7039</v>
      </c>
      <c r="S158" s="26">
        <f t="shared" si="52"/>
        <v>10</v>
      </c>
      <c r="T158" s="5">
        <f t="shared" si="53"/>
        <v>403.58</v>
      </c>
      <c r="U158" s="5">
        <f t="shared" si="54"/>
        <v>7180</v>
      </c>
      <c r="V158" s="54">
        <f t="shared" si="55"/>
        <v>9.25</v>
      </c>
      <c r="W158" s="56">
        <f t="shared" si="56"/>
        <v>2.3457510207186876E-2</v>
      </c>
      <c r="X158" s="58">
        <f t="shared" si="57"/>
        <v>10</v>
      </c>
      <c r="Y158" s="5">
        <f t="shared" si="58"/>
        <v>411.65</v>
      </c>
      <c r="Z158" s="5">
        <f t="shared" si="59"/>
        <v>7323</v>
      </c>
      <c r="AA158" s="53">
        <f t="shared" si="60"/>
        <v>8.0699999999999932</v>
      </c>
      <c r="AB158" s="56">
        <f t="shared" si="61"/>
        <v>1.9996035482432215E-2</v>
      </c>
    </row>
    <row r="159" spans="1:28" ht="15" customHeight="1" x14ac:dyDescent="0.25">
      <c r="A159" s="2" t="s">
        <v>148</v>
      </c>
      <c r="B159" s="45">
        <v>264762</v>
      </c>
      <c r="C159" s="44">
        <v>458.82</v>
      </c>
      <c r="D159" s="6" t="s">
        <v>148</v>
      </c>
      <c r="E159" s="12" t="s">
        <v>341</v>
      </c>
      <c r="F159" s="6">
        <v>41</v>
      </c>
      <c r="G159" s="7">
        <v>577.04999999999995</v>
      </c>
      <c r="H159" s="7">
        <f t="shared" si="44"/>
        <v>264762</v>
      </c>
      <c r="I159">
        <f t="shared" si="45"/>
        <v>0.30260998159325819</v>
      </c>
      <c r="J159" s="6">
        <f t="shared" si="46"/>
        <v>39</v>
      </c>
      <c r="K159" s="6">
        <v>0.94399999999999995</v>
      </c>
      <c r="L159">
        <f t="shared" si="47"/>
        <v>138.84351175461873</v>
      </c>
      <c r="M159">
        <v>0.29349999999999998</v>
      </c>
      <c r="N159">
        <f t="shared" si="48"/>
        <v>134.66367</v>
      </c>
      <c r="O159" s="53">
        <f t="shared" si="43"/>
        <v>561.58000000000004</v>
      </c>
      <c r="P159" s="54">
        <f t="shared" si="49"/>
        <v>-15.469999999999914</v>
      </c>
      <c r="Q159" s="55">
        <f t="shared" si="50"/>
        <v>-2.6808768737544258E-2</v>
      </c>
      <c r="R159" s="5">
        <f t="shared" si="51"/>
        <v>257664</v>
      </c>
      <c r="S159" s="26">
        <f t="shared" si="52"/>
        <v>39</v>
      </c>
      <c r="T159" s="5">
        <f t="shared" si="53"/>
        <v>572.80999999999995</v>
      </c>
      <c r="U159" s="5">
        <f t="shared" si="54"/>
        <v>262817</v>
      </c>
      <c r="V159" s="54">
        <f t="shared" si="55"/>
        <v>-4.2400000000000091</v>
      </c>
      <c r="W159" s="56">
        <f t="shared" si="56"/>
        <v>-7.3477168356295116E-3</v>
      </c>
      <c r="X159" s="58">
        <f t="shared" si="57"/>
        <v>39</v>
      </c>
      <c r="Y159" s="5">
        <f t="shared" si="58"/>
        <v>584.27</v>
      </c>
      <c r="Z159" s="5">
        <f t="shared" si="59"/>
        <v>268075</v>
      </c>
      <c r="AA159" s="53">
        <f t="shared" si="60"/>
        <v>11.460000000000036</v>
      </c>
      <c r="AB159" s="56">
        <f t="shared" si="61"/>
        <v>2.0006633962395975E-2</v>
      </c>
    </row>
    <row r="160" spans="1:28" ht="15" customHeight="1" x14ac:dyDescent="0.25">
      <c r="A160" s="2" t="s">
        <v>149</v>
      </c>
      <c r="B160" s="45">
        <v>29044</v>
      </c>
      <c r="C160" s="44">
        <v>53.63</v>
      </c>
      <c r="D160" s="6" t="s">
        <v>149</v>
      </c>
      <c r="E160" s="12" t="s">
        <v>276</v>
      </c>
      <c r="F160" s="6">
        <v>37</v>
      </c>
      <c r="G160" s="7">
        <v>541.55999999999995</v>
      </c>
      <c r="H160" s="7">
        <f t="shared" si="44"/>
        <v>29044</v>
      </c>
      <c r="I160">
        <f t="shared" si="45"/>
        <v>0.28399872044302032</v>
      </c>
      <c r="J160" s="6">
        <f t="shared" si="46"/>
        <v>35</v>
      </c>
      <c r="K160" s="6">
        <v>0.94399999999999995</v>
      </c>
      <c r="L160">
        <f t="shared" si="47"/>
        <v>15.230851377359182</v>
      </c>
      <c r="M160">
        <f>INDEX(Sheet1!B$2:B$96,MATCH(Query2aGONLY!J160,Sheet1!A$2:A$96,0))</f>
        <v>0.27600000000000002</v>
      </c>
      <c r="N160">
        <f t="shared" si="48"/>
        <v>14.801880000000002</v>
      </c>
      <c r="O160" s="53">
        <f t="shared" si="43"/>
        <v>528.1</v>
      </c>
      <c r="P160" s="54">
        <f t="shared" si="49"/>
        <v>-13.459999999999923</v>
      </c>
      <c r="Q160" s="55">
        <f t="shared" si="50"/>
        <v>-2.4854125120023496E-2</v>
      </c>
      <c r="R160" s="5">
        <f t="shared" si="51"/>
        <v>28322</v>
      </c>
      <c r="S160" s="26">
        <f t="shared" si="52"/>
        <v>35</v>
      </c>
      <c r="T160" s="5">
        <f t="shared" si="53"/>
        <v>538.66</v>
      </c>
      <c r="U160" s="5">
        <f t="shared" si="54"/>
        <v>28888</v>
      </c>
      <c r="V160" s="54">
        <f t="shared" si="55"/>
        <v>-2.8999999999999773</v>
      </c>
      <c r="W160" s="56">
        <f t="shared" si="56"/>
        <v>-5.3549006573601768E-3</v>
      </c>
      <c r="X160" s="58">
        <f t="shared" si="57"/>
        <v>35</v>
      </c>
      <c r="Y160" s="5">
        <f t="shared" si="58"/>
        <v>549.42999999999995</v>
      </c>
      <c r="Z160" s="5">
        <f t="shared" si="59"/>
        <v>29466</v>
      </c>
      <c r="AA160" s="53">
        <f t="shared" si="60"/>
        <v>10.769999999999982</v>
      </c>
      <c r="AB160" s="56">
        <f t="shared" si="61"/>
        <v>1.9994059332417449E-2</v>
      </c>
    </row>
    <row r="161" spans="1:28" ht="15" customHeight="1" x14ac:dyDescent="0.25">
      <c r="A161" s="2" t="s">
        <v>150</v>
      </c>
      <c r="B161" s="45">
        <v>979637</v>
      </c>
      <c r="C161" s="44">
        <v>2155.56</v>
      </c>
      <c r="D161" s="6" t="s">
        <v>150</v>
      </c>
      <c r="E161" s="12" t="s">
        <v>342</v>
      </c>
      <c r="F161" s="6">
        <v>24</v>
      </c>
      <c r="G161" s="7">
        <v>454.47</v>
      </c>
      <c r="H161" s="7">
        <f t="shared" si="44"/>
        <v>979637</v>
      </c>
      <c r="I161">
        <f t="shared" si="45"/>
        <v>0.23832797562548835</v>
      </c>
      <c r="J161" s="6">
        <f t="shared" si="46"/>
        <v>23</v>
      </c>
      <c r="K161" s="6">
        <v>0.94399999999999995</v>
      </c>
      <c r="L161">
        <f t="shared" si="47"/>
        <v>513.7302511392777</v>
      </c>
      <c r="M161">
        <f>INDEX(Sheet1!B$2:B$96,MATCH(Query2aGONLY!J161,Sheet1!A$2:A$96,0))</f>
        <v>0.2352916498418908</v>
      </c>
      <c r="N161">
        <f t="shared" si="48"/>
        <v>507.18526873318609</v>
      </c>
      <c r="O161" s="53">
        <f t="shared" ref="O161:O192" si="62">ROUND(O$3*M161,2)</f>
        <v>450.21</v>
      </c>
      <c r="P161" s="54">
        <f t="shared" si="49"/>
        <v>-4.2600000000000477</v>
      </c>
      <c r="Q161" s="55">
        <f t="shared" si="50"/>
        <v>-9.3735560102978146E-3</v>
      </c>
      <c r="R161" s="5">
        <f t="shared" si="51"/>
        <v>970455</v>
      </c>
      <c r="S161" s="26">
        <f t="shared" si="52"/>
        <v>23</v>
      </c>
      <c r="T161" s="5">
        <f t="shared" si="53"/>
        <v>459.21</v>
      </c>
      <c r="U161" s="5">
        <f t="shared" si="54"/>
        <v>989855</v>
      </c>
      <c r="V161" s="54">
        <f t="shared" si="55"/>
        <v>4.7399999999999523</v>
      </c>
      <c r="W161" s="56">
        <f t="shared" si="56"/>
        <v>1.042973133540157E-2</v>
      </c>
      <c r="X161" s="58">
        <f t="shared" si="57"/>
        <v>23</v>
      </c>
      <c r="Y161" s="5">
        <f t="shared" si="58"/>
        <v>468.39</v>
      </c>
      <c r="Z161" s="5">
        <f t="shared" si="59"/>
        <v>1009643</v>
      </c>
      <c r="AA161" s="53">
        <f t="shared" si="60"/>
        <v>9.1800000000000068</v>
      </c>
      <c r="AB161" s="56">
        <f t="shared" si="61"/>
        <v>1.9990853857712175E-2</v>
      </c>
    </row>
    <row r="162" spans="1:28" ht="15" customHeight="1" x14ac:dyDescent="0.25">
      <c r="A162" s="2" t="s">
        <v>151</v>
      </c>
      <c r="B162" s="45">
        <v>94309</v>
      </c>
      <c r="C162" s="44">
        <v>231.03</v>
      </c>
      <c r="D162" s="6" t="s">
        <v>151</v>
      </c>
      <c r="E162" s="12" t="s">
        <v>343</v>
      </c>
      <c r="F162" s="6">
        <v>14</v>
      </c>
      <c r="G162" s="7">
        <v>408.21</v>
      </c>
      <c r="H162" s="7">
        <f t="shared" si="44"/>
        <v>94309</v>
      </c>
      <c r="I162">
        <f t="shared" si="45"/>
        <v>0.21406883387260014</v>
      </c>
      <c r="J162" s="6">
        <f t="shared" si="46"/>
        <v>13</v>
      </c>
      <c r="K162" s="6">
        <v>0.94399999999999995</v>
      </c>
      <c r="L162">
        <f t="shared" si="47"/>
        <v>49.456322689586813</v>
      </c>
      <c r="M162">
        <f>INDEX(Sheet1!B$2:B$96,MATCH(Query2aGONLY!J162,Sheet1!A$2:A$96,0))</f>
        <v>0.21224913603683446</v>
      </c>
      <c r="N162">
        <f t="shared" si="48"/>
        <v>49.035917898589865</v>
      </c>
      <c r="O162" s="53">
        <f t="shared" si="62"/>
        <v>406.12</v>
      </c>
      <c r="P162" s="54">
        <f t="shared" si="49"/>
        <v>-2.089999999999975</v>
      </c>
      <c r="Q162" s="55">
        <f t="shared" si="50"/>
        <v>-5.1199137698732886E-3</v>
      </c>
      <c r="R162" s="5">
        <f t="shared" si="51"/>
        <v>93826</v>
      </c>
      <c r="S162" s="26">
        <f t="shared" si="52"/>
        <v>13</v>
      </c>
      <c r="T162" s="5">
        <f t="shared" si="53"/>
        <v>414.24</v>
      </c>
      <c r="U162" s="5">
        <f t="shared" si="54"/>
        <v>95702</v>
      </c>
      <c r="V162" s="54">
        <f t="shared" si="55"/>
        <v>6.0300000000000296</v>
      </c>
      <c r="W162" s="56">
        <f t="shared" si="56"/>
        <v>1.4771808627912178E-2</v>
      </c>
      <c r="X162" s="58">
        <f t="shared" si="57"/>
        <v>13</v>
      </c>
      <c r="Y162" s="5">
        <f t="shared" si="58"/>
        <v>422.52</v>
      </c>
      <c r="Z162" s="5">
        <f t="shared" si="59"/>
        <v>97615</v>
      </c>
      <c r="AA162" s="53">
        <f t="shared" si="60"/>
        <v>8.2799999999999727</v>
      </c>
      <c r="AB162" s="56">
        <f t="shared" si="61"/>
        <v>1.9988412514484289E-2</v>
      </c>
    </row>
    <row r="163" spans="1:28" ht="15" customHeight="1" x14ac:dyDescent="0.25">
      <c r="A163" s="2" t="s">
        <v>152</v>
      </c>
      <c r="B163" s="45">
        <v>910664</v>
      </c>
      <c r="C163" s="44">
        <v>1654.4</v>
      </c>
      <c r="D163" s="6" t="s">
        <v>152</v>
      </c>
      <c r="E163" s="12" t="s">
        <v>344</v>
      </c>
      <c r="F163" s="6">
        <v>38</v>
      </c>
      <c r="G163" s="7">
        <v>550.45000000000005</v>
      </c>
      <c r="H163" s="7">
        <f t="shared" si="44"/>
        <v>910664</v>
      </c>
      <c r="I163">
        <f t="shared" si="45"/>
        <v>0.28866071288104839</v>
      </c>
      <c r="J163" s="6">
        <f t="shared" si="46"/>
        <v>36</v>
      </c>
      <c r="K163" s="6">
        <v>0.94399999999999995</v>
      </c>
      <c r="L163">
        <f t="shared" si="47"/>
        <v>477.56028339040648</v>
      </c>
      <c r="M163">
        <f>INDEX(Sheet1!B$2:B$96,MATCH(Query2aGONLY!J163,Sheet1!A$2:A$96,0))</f>
        <v>0.2801705376761357</v>
      </c>
      <c r="N163">
        <f t="shared" si="48"/>
        <v>463.51413753139894</v>
      </c>
      <c r="O163" s="53">
        <f t="shared" si="62"/>
        <v>536.08000000000004</v>
      </c>
      <c r="P163" s="54">
        <f t="shared" si="49"/>
        <v>-14.370000000000005</v>
      </c>
      <c r="Q163" s="55">
        <f t="shared" si="50"/>
        <v>-2.6105913343627947E-2</v>
      </c>
      <c r="R163" s="5">
        <f t="shared" si="51"/>
        <v>886891</v>
      </c>
      <c r="S163" s="26">
        <f t="shared" si="52"/>
        <v>36</v>
      </c>
      <c r="T163" s="5">
        <f t="shared" si="53"/>
        <v>546.79999999999995</v>
      </c>
      <c r="U163" s="5">
        <f t="shared" si="54"/>
        <v>904626</v>
      </c>
      <c r="V163" s="54">
        <f t="shared" si="55"/>
        <v>-3.6500000000000909</v>
      </c>
      <c r="W163" s="56">
        <f t="shared" si="56"/>
        <v>-6.6309383231902821E-3</v>
      </c>
      <c r="X163" s="58">
        <f t="shared" si="57"/>
        <v>36</v>
      </c>
      <c r="Y163" s="5">
        <f t="shared" si="58"/>
        <v>557.74</v>
      </c>
      <c r="Z163" s="5">
        <f t="shared" si="59"/>
        <v>922725</v>
      </c>
      <c r="AA163" s="53">
        <f t="shared" si="60"/>
        <v>10.940000000000055</v>
      </c>
      <c r="AB163" s="56">
        <f t="shared" si="61"/>
        <v>2.0007315288954015E-2</v>
      </c>
    </row>
    <row r="164" spans="1:28" ht="15" customHeight="1" x14ac:dyDescent="0.25">
      <c r="A164" s="2" t="s">
        <v>153</v>
      </c>
      <c r="B164" s="45">
        <v>6607393</v>
      </c>
      <c r="C164" s="44">
        <v>4785.3999999999996</v>
      </c>
      <c r="D164" s="6" t="s">
        <v>153</v>
      </c>
      <c r="E164" s="12" t="s">
        <v>345</v>
      </c>
      <c r="F164" s="6">
        <v>82</v>
      </c>
      <c r="G164" s="7">
        <v>1380.74</v>
      </c>
      <c r="H164" s="7">
        <f t="shared" si="44"/>
        <v>6607393</v>
      </c>
      <c r="I164">
        <f t="shared" si="45"/>
        <v>0.72407192788332952</v>
      </c>
      <c r="J164" s="6">
        <f t="shared" si="46"/>
        <v>82</v>
      </c>
      <c r="K164" s="6">
        <v>1</v>
      </c>
      <c r="L164">
        <f t="shared" si="47"/>
        <v>3464.9738036928848</v>
      </c>
      <c r="M164">
        <f>INDEX(Sheet1!B$2:B$96,MATCH(Query2aGONLY!J164,Sheet1!A$2:A$96,0))</f>
        <v>0.72407192788332952</v>
      </c>
      <c r="N164">
        <f t="shared" si="48"/>
        <v>3464.9738036928848</v>
      </c>
      <c r="O164" s="53">
        <f t="shared" si="62"/>
        <v>1385.44</v>
      </c>
      <c r="P164" s="54">
        <f t="shared" si="49"/>
        <v>4.7000000000000455</v>
      </c>
      <c r="Q164" s="55">
        <f t="shared" si="50"/>
        <v>3.4039717832466975E-3</v>
      </c>
      <c r="R164" s="5">
        <f t="shared" si="51"/>
        <v>6629885</v>
      </c>
      <c r="S164" s="26">
        <f t="shared" si="52"/>
        <v>82</v>
      </c>
      <c r="T164" s="5">
        <f t="shared" si="53"/>
        <v>1413.15</v>
      </c>
      <c r="U164" s="5">
        <f t="shared" si="54"/>
        <v>6762488</v>
      </c>
      <c r="V164" s="54">
        <f t="shared" si="55"/>
        <v>32.410000000000082</v>
      </c>
      <c r="W164" s="56">
        <f t="shared" si="56"/>
        <v>2.3472920318090357E-2</v>
      </c>
      <c r="X164" s="58">
        <f t="shared" si="57"/>
        <v>82</v>
      </c>
      <c r="Y164" s="5">
        <f t="shared" si="58"/>
        <v>1441.41</v>
      </c>
      <c r="Z164" s="5">
        <f t="shared" si="59"/>
        <v>6897723</v>
      </c>
      <c r="AA164" s="53">
        <f t="shared" si="60"/>
        <v>28.259999999999991</v>
      </c>
      <c r="AB164" s="56">
        <f t="shared" si="61"/>
        <v>1.9997877083112188E-2</v>
      </c>
    </row>
    <row r="165" spans="1:28" ht="15" customHeight="1" x14ac:dyDescent="0.25">
      <c r="A165" s="2" t="s">
        <v>154</v>
      </c>
      <c r="B165" s="45">
        <v>931388</v>
      </c>
      <c r="C165" s="44">
        <v>1252.5899999999999</v>
      </c>
      <c r="D165" s="6" t="s">
        <v>154</v>
      </c>
      <c r="E165" s="12" t="s">
        <v>226</v>
      </c>
      <c r="F165" s="6">
        <v>55</v>
      </c>
      <c r="G165" s="7">
        <v>743.57</v>
      </c>
      <c r="H165" s="7">
        <f t="shared" si="44"/>
        <v>931388</v>
      </c>
      <c r="I165">
        <f t="shared" si="45"/>
        <v>0.38993450136608443</v>
      </c>
      <c r="J165" s="6">
        <f t="shared" si="46"/>
        <v>55</v>
      </c>
      <c r="K165" s="6">
        <v>1</v>
      </c>
      <c r="L165">
        <f t="shared" si="47"/>
        <v>488.42805706614365</v>
      </c>
      <c r="M165">
        <f>INDEX(Sheet1!B$2:B$96,MATCH(Query2aGONLY!J165,Sheet1!A$2:A$96,0))</f>
        <v>0.38993450136608443</v>
      </c>
      <c r="N165">
        <f t="shared" si="48"/>
        <v>488.42805706614365</v>
      </c>
      <c r="O165" s="53">
        <f t="shared" si="62"/>
        <v>746.1</v>
      </c>
      <c r="P165" s="54">
        <f t="shared" si="49"/>
        <v>2.5299999999999727</v>
      </c>
      <c r="Q165" s="55">
        <f t="shared" si="50"/>
        <v>3.4025041354545939E-3</v>
      </c>
      <c r="R165" s="5">
        <f t="shared" si="51"/>
        <v>934557</v>
      </c>
      <c r="S165" s="26">
        <f t="shared" si="52"/>
        <v>55</v>
      </c>
      <c r="T165" s="5">
        <f t="shared" si="53"/>
        <v>761.02</v>
      </c>
      <c r="U165" s="5">
        <f t="shared" si="54"/>
        <v>953246</v>
      </c>
      <c r="V165" s="54">
        <f t="shared" si="55"/>
        <v>17.449999999999932</v>
      </c>
      <c r="W165" s="56">
        <f t="shared" si="56"/>
        <v>2.3467864491574338E-2</v>
      </c>
      <c r="X165" s="58">
        <f t="shared" si="57"/>
        <v>55</v>
      </c>
      <c r="Y165" s="5">
        <f t="shared" si="58"/>
        <v>776.24</v>
      </c>
      <c r="Z165" s="5">
        <f t="shared" si="59"/>
        <v>972310</v>
      </c>
      <c r="AA165" s="53">
        <f t="shared" si="60"/>
        <v>15.220000000000027</v>
      </c>
      <c r="AB165" s="56">
        <f t="shared" si="61"/>
        <v>1.9999474389635001E-2</v>
      </c>
    </row>
    <row r="166" spans="1:28" ht="15" customHeight="1" x14ac:dyDescent="0.25">
      <c r="A166" s="2" t="s">
        <v>155</v>
      </c>
      <c r="B166" s="45">
        <v>1256728</v>
      </c>
      <c r="C166" s="44">
        <v>839.84</v>
      </c>
      <c r="D166" s="6" t="s">
        <v>155</v>
      </c>
      <c r="E166" s="12" t="s">
        <v>346</v>
      </c>
      <c r="F166" s="6">
        <v>85</v>
      </c>
      <c r="G166" s="7">
        <v>1496.39</v>
      </c>
      <c r="H166" s="7">
        <f t="shared" si="44"/>
        <v>1256728</v>
      </c>
      <c r="I166">
        <f t="shared" si="45"/>
        <v>0.78471978226555006</v>
      </c>
      <c r="J166" s="6">
        <f t="shared" si="46"/>
        <v>85</v>
      </c>
      <c r="K166" s="6">
        <v>1</v>
      </c>
      <c r="L166">
        <f t="shared" si="47"/>
        <v>659.03906193789953</v>
      </c>
      <c r="M166">
        <f>INDEX(Sheet1!B$2:B$96,MATCH(Query2aGONLY!J166,Sheet1!A$2:A$96,0))</f>
        <v>0.78471978226555006</v>
      </c>
      <c r="N166">
        <f t="shared" si="48"/>
        <v>659.03906193789953</v>
      </c>
      <c r="O166" s="53">
        <f t="shared" si="62"/>
        <v>1501.48</v>
      </c>
      <c r="P166" s="54">
        <f t="shared" si="49"/>
        <v>5.0899999999999181</v>
      </c>
      <c r="Q166" s="55">
        <f t="shared" si="50"/>
        <v>3.4015196573085344E-3</v>
      </c>
      <c r="R166" s="5">
        <f t="shared" si="51"/>
        <v>1261003</v>
      </c>
      <c r="S166" s="26">
        <f t="shared" si="52"/>
        <v>85</v>
      </c>
      <c r="T166" s="5">
        <f t="shared" si="53"/>
        <v>1531.51</v>
      </c>
      <c r="U166" s="5">
        <f t="shared" si="54"/>
        <v>1286223</v>
      </c>
      <c r="V166" s="54">
        <f t="shared" si="55"/>
        <v>35.119999999999891</v>
      </c>
      <c r="W166" s="56">
        <f t="shared" si="56"/>
        <v>2.3469817360447402E-2</v>
      </c>
      <c r="X166" s="58">
        <f t="shared" si="57"/>
        <v>85</v>
      </c>
      <c r="Y166" s="5">
        <f t="shared" si="58"/>
        <v>1562.14</v>
      </c>
      <c r="Z166" s="5">
        <f t="shared" si="59"/>
        <v>1311948</v>
      </c>
      <c r="AA166" s="53">
        <f t="shared" si="60"/>
        <v>30.630000000000109</v>
      </c>
      <c r="AB166" s="56">
        <f t="shared" si="61"/>
        <v>1.9999869409928834E-2</v>
      </c>
    </row>
    <row r="167" spans="1:28" ht="15" customHeight="1" x14ac:dyDescent="0.25">
      <c r="A167" s="2" t="s">
        <v>156</v>
      </c>
      <c r="B167" s="45">
        <v>2802619</v>
      </c>
      <c r="C167" s="44">
        <v>1872.92</v>
      </c>
      <c r="D167" s="6" t="s">
        <v>156</v>
      </c>
      <c r="E167" s="12" t="s">
        <v>347</v>
      </c>
      <c r="F167" s="6">
        <v>85</v>
      </c>
      <c r="G167" s="7">
        <v>1496.39</v>
      </c>
      <c r="H167" s="7">
        <f t="shared" si="44"/>
        <v>2802619</v>
      </c>
      <c r="I167">
        <f t="shared" si="45"/>
        <v>0.78471978226555006</v>
      </c>
      <c r="J167" s="6">
        <f t="shared" si="46"/>
        <v>85</v>
      </c>
      <c r="K167" s="6">
        <v>1</v>
      </c>
      <c r="L167">
        <f t="shared" si="47"/>
        <v>1469.7173746007941</v>
      </c>
      <c r="M167">
        <f>INDEX(Sheet1!B$2:B$96,MATCH(Query2aGONLY!J167,Sheet1!A$2:A$96,0))</f>
        <v>0.78471978226555006</v>
      </c>
      <c r="N167">
        <f t="shared" si="48"/>
        <v>1469.7173746007941</v>
      </c>
      <c r="O167" s="53">
        <f t="shared" si="62"/>
        <v>1501.48</v>
      </c>
      <c r="P167" s="54">
        <f t="shared" si="49"/>
        <v>5.0899999999999181</v>
      </c>
      <c r="Q167" s="55">
        <f t="shared" si="50"/>
        <v>3.4015196573085344E-3</v>
      </c>
      <c r="R167" s="5">
        <f t="shared" si="51"/>
        <v>2812152</v>
      </c>
      <c r="S167" s="26">
        <f t="shared" si="52"/>
        <v>85</v>
      </c>
      <c r="T167" s="5">
        <f t="shared" si="53"/>
        <v>1531.51</v>
      </c>
      <c r="U167" s="5">
        <f t="shared" si="54"/>
        <v>2868396</v>
      </c>
      <c r="V167" s="54">
        <f t="shared" si="55"/>
        <v>35.119999999999891</v>
      </c>
      <c r="W167" s="56">
        <f t="shared" si="56"/>
        <v>2.3469817360447402E-2</v>
      </c>
      <c r="X167" s="58">
        <f t="shared" si="57"/>
        <v>85</v>
      </c>
      <c r="Y167" s="5">
        <f t="shared" si="58"/>
        <v>1562.14</v>
      </c>
      <c r="Z167" s="5">
        <f t="shared" si="59"/>
        <v>2925763</v>
      </c>
      <c r="AA167" s="53">
        <f t="shared" si="60"/>
        <v>30.630000000000109</v>
      </c>
      <c r="AB167" s="56">
        <f t="shared" si="61"/>
        <v>1.9999869409928834E-2</v>
      </c>
    </row>
    <row r="168" spans="1:28" ht="15" customHeight="1" x14ac:dyDescent="0.25">
      <c r="A168" s="2" t="s">
        <v>157</v>
      </c>
      <c r="B168" s="45">
        <v>806121</v>
      </c>
      <c r="C168" s="44">
        <v>1262.8599999999999</v>
      </c>
      <c r="D168" s="6" t="s">
        <v>157</v>
      </c>
      <c r="E168" s="12" t="s">
        <v>348</v>
      </c>
      <c r="F168" s="6">
        <v>47</v>
      </c>
      <c r="G168" s="7">
        <v>638.33000000000004</v>
      </c>
      <c r="H168" s="7">
        <f t="shared" si="44"/>
        <v>806121</v>
      </c>
      <c r="I168">
        <f t="shared" si="45"/>
        <v>0.33474574049116113</v>
      </c>
      <c r="J168" s="6">
        <f t="shared" si="46"/>
        <v>47</v>
      </c>
      <c r="K168" s="6">
        <v>1</v>
      </c>
      <c r="L168">
        <f t="shared" si="47"/>
        <v>422.73700583666772</v>
      </c>
      <c r="M168">
        <f>INDEX(Sheet1!B$2:B$96,MATCH(Query2aGONLY!J168,Sheet1!A$2:A$96,0))</f>
        <v>0.33474574049116113</v>
      </c>
      <c r="N168">
        <f t="shared" si="48"/>
        <v>422.73700583666772</v>
      </c>
      <c r="O168" s="53">
        <f t="shared" si="62"/>
        <v>640.5</v>
      </c>
      <c r="P168" s="54">
        <f t="shared" si="49"/>
        <v>2.1699999999999591</v>
      </c>
      <c r="Q168" s="55">
        <f t="shared" si="50"/>
        <v>3.39949555872348E-3</v>
      </c>
      <c r="R168" s="5">
        <f t="shared" si="51"/>
        <v>808862</v>
      </c>
      <c r="S168" s="26">
        <f t="shared" si="52"/>
        <v>47</v>
      </c>
      <c r="T168" s="5">
        <f t="shared" si="53"/>
        <v>653.30999999999995</v>
      </c>
      <c r="U168" s="5">
        <f t="shared" si="54"/>
        <v>825039</v>
      </c>
      <c r="V168" s="54">
        <f t="shared" si="55"/>
        <v>14.979999999999905</v>
      </c>
      <c r="W168" s="56">
        <f t="shared" si="56"/>
        <v>2.3467485469897863E-2</v>
      </c>
      <c r="X168" s="58">
        <f t="shared" si="57"/>
        <v>47</v>
      </c>
      <c r="Y168" s="5">
        <f t="shared" si="58"/>
        <v>666.38</v>
      </c>
      <c r="Z168" s="5">
        <f t="shared" si="59"/>
        <v>841545</v>
      </c>
      <c r="AA168" s="53">
        <f t="shared" si="60"/>
        <v>13.07000000000005</v>
      </c>
      <c r="AB168" s="56">
        <f t="shared" si="61"/>
        <v>2.0005816534264056E-2</v>
      </c>
    </row>
    <row r="169" spans="1:28" ht="15" customHeight="1" x14ac:dyDescent="0.25">
      <c r="A169" s="2" t="s">
        <v>158</v>
      </c>
      <c r="B169" s="45">
        <v>1252975</v>
      </c>
      <c r="C169" s="44">
        <v>1685.08</v>
      </c>
      <c r="D169" s="6" t="s">
        <v>158</v>
      </c>
      <c r="E169" s="12" t="s">
        <v>349</v>
      </c>
      <c r="F169" s="6">
        <v>55</v>
      </c>
      <c r="G169" s="7">
        <v>743.57</v>
      </c>
      <c r="H169" s="7">
        <f t="shared" si="44"/>
        <v>1252975</v>
      </c>
      <c r="I169">
        <f t="shared" si="45"/>
        <v>0.38993450136608443</v>
      </c>
      <c r="J169" s="6">
        <f t="shared" si="46"/>
        <v>55</v>
      </c>
      <c r="K169" s="6">
        <v>1</v>
      </c>
      <c r="L169">
        <f t="shared" si="47"/>
        <v>657.07082956196155</v>
      </c>
      <c r="M169">
        <f>INDEX(Sheet1!B$2:B$96,MATCH(Query2aGONLY!J169,Sheet1!A$2:A$96,0))</f>
        <v>0.38993450136608443</v>
      </c>
      <c r="N169">
        <f t="shared" si="48"/>
        <v>657.07082956196155</v>
      </c>
      <c r="O169" s="53">
        <f t="shared" si="62"/>
        <v>746.1</v>
      </c>
      <c r="P169" s="54">
        <f t="shared" si="49"/>
        <v>2.5299999999999727</v>
      </c>
      <c r="Q169" s="55">
        <f t="shared" si="50"/>
        <v>3.4025041354545939E-3</v>
      </c>
      <c r="R169" s="5">
        <f t="shared" si="51"/>
        <v>1257238</v>
      </c>
      <c r="S169" s="26">
        <f t="shared" si="52"/>
        <v>55</v>
      </c>
      <c r="T169" s="5">
        <f t="shared" si="53"/>
        <v>761.02</v>
      </c>
      <c r="U169" s="5">
        <f t="shared" si="54"/>
        <v>1282380</v>
      </c>
      <c r="V169" s="54">
        <f t="shared" si="55"/>
        <v>17.449999999999932</v>
      </c>
      <c r="W169" s="56">
        <f t="shared" si="56"/>
        <v>2.3467864491574338E-2</v>
      </c>
      <c r="X169" s="58">
        <f t="shared" si="57"/>
        <v>55</v>
      </c>
      <c r="Y169" s="5">
        <f t="shared" si="58"/>
        <v>776.24</v>
      </c>
      <c r="Z169" s="5">
        <f t="shared" si="59"/>
        <v>1308026</v>
      </c>
      <c r="AA169" s="53">
        <f t="shared" si="60"/>
        <v>15.220000000000027</v>
      </c>
      <c r="AB169" s="56">
        <f t="shared" si="61"/>
        <v>1.9999474389635001E-2</v>
      </c>
    </row>
    <row r="170" spans="1:28" ht="15" customHeight="1" x14ac:dyDescent="0.25">
      <c r="A170" s="2" t="s">
        <v>159</v>
      </c>
      <c r="B170" s="45">
        <v>29212</v>
      </c>
      <c r="C170" s="44">
        <v>53.07</v>
      </c>
      <c r="D170" s="6" t="s">
        <v>159</v>
      </c>
      <c r="E170" s="12" t="s">
        <v>350</v>
      </c>
      <c r="F170" s="6">
        <v>38</v>
      </c>
      <c r="G170" s="7">
        <v>550.45000000000005</v>
      </c>
      <c r="H170" s="7">
        <f t="shared" si="44"/>
        <v>29212</v>
      </c>
      <c r="I170">
        <f t="shared" si="45"/>
        <v>0.28866071288104839</v>
      </c>
      <c r="J170" s="6">
        <f t="shared" si="46"/>
        <v>36</v>
      </c>
      <c r="K170" s="6">
        <v>0.94399999999999995</v>
      </c>
      <c r="L170">
        <f t="shared" si="47"/>
        <v>15.319224032597239</v>
      </c>
      <c r="M170">
        <f>INDEX(Sheet1!B$2:B$96,MATCH(Query2aGONLY!J170,Sheet1!A$2:A$96,0))</f>
        <v>0.2801705376761357</v>
      </c>
      <c r="N170">
        <f t="shared" si="48"/>
        <v>14.868650434472523</v>
      </c>
      <c r="O170" s="53">
        <f t="shared" si="62"/>
        <v>536.08000000000004</v>
      </c>
      <c r="P170" s="54">
        <f t="shared" si="49"/>
        <v>-14.370000000000005</v>
      </c>
      <c r="Q170" s="55">
        <f t="shared" si="50"/>
        <v>-2.6105913343627947E-2</v>
      </c>
      <c r="R170" s="5">
        <f t="shared" si="51"/>
        <v>28450</v>
      </c>
      <c r="S170" s="26">
        <f t="shared" si="52"/>
        <v>36</v>
      </c>
      <c r="T170" s="5">
        <f t="shared" si="53"/>
        <v>546.79999999999995</v>
      </c>
      <c r="U170" s="5">
        <f t="shared" si="54"/>
        <v>29019</v>
      </c>
      <c r="V170" s="54">
        <f t="shared" si="55"/>
        <v>-3.6500000000000909</v>
      </c>
      <c r="W170" s="56">
        <f t="shared" si="56"/>
        <v>-6.6309383231902821E-3</v>
      </c>
      <c r="X170" s="58">
        <f t="shared" si="57"/>
        <v>36</v>
      </c>
      <c r="Y170" s="5">
        <f t="shared" si="58"/>
        <v>557.74</v>
      </c>
      <c r="Z170" s="5">
        <f t="shared" si="59"/>
        <v>29599</v>
      </c>
      <c r="AA170" s="53">
        <f t="shared" si="60"/>
        <v>10.940000000000055</v>
      </c>
      <c r="AB170" s="56">
        <f t="shared" si="61"/>
        <v>2.0007315288954015E-2</v>
      </c>
    </row>
    <row r="171" spans="1:28" ht="15" customHeight="1" x14ac:dyDescent="0.25">
      <c r="A171" s="2" t="s">
        <v>160</v>
      </c>
      <c r="B171" s="45">
        <v>525637</v>
      </c>
      <c r="C171" s="44">
        <v>778.33</v>
      </c>
      <c r="D171" s="6" t="s">
        <v>160</v>
      </c>
      <c r="E171" s="12" t="s">
        <v>249</v>
      </c>
      <c r="F171" s="6">
        <v>50</v>
      </c>
      <c r="G171" s="7">
        <v>675.34</v>
      </c>
      <c r="H171" s="7">
        <f t="shared" si="44"/>
        <v>525637</v>
      </c>
      <c r="I171">
        <f t="shared" si="45"/>
        <v>0.35415410271066805</v>
      </c>
      <c r="J171" s="6">
        <f t="shared" si="46"/>
        <v>47</v>
      </c>
      <c r="K171" s="6">
        <v>0.94399999999999995</v>
      </c>
      <c r="L171">
        <f t="shared" si="47"/>
        <v>275.64876276279426</v>
      </c>
      <c r="M171">
        <f>INDEX(Sheet1!B$2:B$96,MATCH(Query2aGONLY!J171,Sheet1!A$2:A$96,0))</f>
        <v>0.33474574049116113</v>
      </c>
      <c r="N171">
        <f t="shared" si="48"/>
        <v>260.54265219648545</v>
      </c>
      <c r="O171" s="53">
        <f t="shared" si="62"/>
        <v>640.5</v>
      </c>
      <c r="P171" s="54">
        <f t="shared" si="49"/>
        <v>-34.840000000000032</v>
      </c>
      <c r="Q171" s="55">
        <f t="shared" si="50"/>
        <v>-5.1588829330411395E-2</v>
      </c>
      <c r="R171" s="5">
        <f t="shared" si="51"/>
        <v>498520</v>
      </c>
      <c r="S171" s="26">
        <f t="shared" si="52"/>
        <v>47</v>
      </c>
      <c r="T171" s="5">
        <f t="shared" si="53"/>
        <v>653.30999999999995</v>
      </c>
      <c r="U171" s="5">
        <f t="shared" si="54"/>
        <v>508491</v>
      </c>
      <c r="V171" s="54">
        <f t="shared" si="55"/>
        <v>-22.030000000000086</v>
      </c>
      <c r="W171" s="56">
        <f t="shared" si="56"/>
        <v>-3.26206059170197E-2</v>
      </c>
      <c r="X171" s="58">
        <f t="shared" si="57"/>
        <v>47</v>
      </c>
      <c r="Y171" s="5">
        <f t="shared" si="58"/>
        <v>666.38</v>
      </c>
      <c r="Z171" s="5">
        <f t="shared" si="59"/>
        <v>518664</v>
      </c>
      <c r="AA171" s="53">
        <f t="shared" si="60"/>
        <v>13.07000000000005</v>
      </c>
      <c r="AB171" s="56">
        <f t="shared" si="61"/>
        <v>2.0005816534264056E-2</v>
      </c>
    </row>
    <row r="172" spans="1:28" ht="15" customHeight="1" x14ac:dyDescent="0.25">
      <c r="A172" s="2" t="s">
        <v>161</v>
      </c>
      <c r="B172" s="45">
        <v>289476</v>
      </c>
      <c r="C172" s="44">
        <v>453.49</v>
      </c>
      <c r="D172" s="6" t="s">
        <v>161</v>
      </c>
      <c r="E172" s="12" t="s">
        <v>244</v>
      </c>
      <c r="F172" s="6">
        <v>47</v>
      </c>
      <c r="G172" s="7">
        <v>638.33000000000004</v>
      </c>
      <c r="H172" s="7">
        <f t="shared" si="44"/>
        <v>289476</v>
      </c>
      <c r="I172">
        <f t="shared" si="45"/>
        <v>0.33474574049116113</v>
      </c>
      <c r="J172" s="6">
        <f t="shared" si="46"/>
        <v>44</v>
      </c>
      <c r="K172" s="6">
        <v>0.94399999999999995</v>
      </c>
      <c r="L172">
        <f t="shared" si="47"/>
        <v>151.80384585533668</v>
      </c>
      <c r="M172">
        <f>INDEX(Sheet1!B$2:B$96,MATCH(Query2aGONLY!J172,Sheet1!A$2:A$96,0))</f>
        <v>0.31837370405525167</v>
      </c>
      <c r="N172">
        <f t="shared" si="48"/>
        <v>144.37929105201607</v>
      </c>
      <c r="O172" s="53">
        <f t="shared" si="62"/>
        <v>609.17999999999995</v>
      </c>
      <c r="P172" s="54">
        <f t="shared" si="49"/>
        <v>-29.150000000000091</v>
      </c>
      <c r="Q172" s="55">
        <f t="shared" si="50"/>
        <v>-4.5666034809581389E-2</v>
      </c>
      <c r="R172" s="5">
        <f t="shared" si="51"/>
        <v>276257</v>
      </c>
      <c r="S172" s="26">
        <f t="shared" si="52"/>
        <v>44</v>
      </c>
      <c r="T172" s="5">
        <f t="shared" si="53"/>
        <v>621.36</v>
      </c>
      <c r="U172" s="5">
        <f t="shared" si="54"/>
        <v>281781</v>
      </c>
      <c r="V172" s="54">
        <f t="shared" si="55"/>
        <v>-16.970000000000027</v>
      </c>
      <c r="W172" s="56">
        <f t="shared" si="56"/>
        <v>-2.6584995221907205E-2</v>
      </c>
      <c r="X172" s="58">
        <f t="shared" si="57"/>
        <v>44</v>
      </c>
      <c r="Y172" s="5">
        <f t="shared" si="58"/>
        <v>633.79</v>
      </c>
      <c r="Z172" s="5">
        <f t="shared" si="59"/>
        <v>287417</v>
      </c>
      <c r="AA172" s="53">
        <f t="shared" si="60"/>
        <v>12.42999999999995</v>
      </c>
      <c r="AB172" s="56">
        <f t="shared" si="61"/>
        <v>2.0004506244367115E-2</v>
      </c>
    </row>
    <row r="173" spans="1:28" ht="15" customHeight="1" x14ac:dyDescent="0.25">
      <c r="A173" s="2" t="s">
        <v>162</v>
      </c>
      <c r="B173" s="45">
        <v>325518</v>
      </c>
      <c r="C173" s="44">
        <v>280.37</v>
      </c>
      <c r="D173" s="6" t="s">
        <v>162</v>
      </c>
      <c r="E173" s="12" t="s">
        <v>351</v>
      </c>
      <c r="F173" s="6">
        <v>75</v>
      </c>
      <c r="G173" s="7">
        <v>1161.03</v>
      </c>
      <c r="H173" s="7">
        <f t="shared" si="44"/>
        <v>325518</v>
      </c>
      <c r="I173">
        <f t="shared" si="45"/>
        <v>0.60885411477206575</v>
      </c>
      <c r="J173" s="6">
        <f t="shared" si="46"/>
        <v>71</v>
      </c>
      <c r="K173" s="6">
        <v>0.94399999999999995</v>
      </c>
      <c r="L173">
        <f t="shared" si="47"/>
        <v>170.70442815864408</v>
      </c>
      <c r="M173">
        <f>INDEX(Sheet1!B$2:B$96,MATCH(Query2aGONLY!J173,Sheet1!A$2:A$96,0))</f>
        <v>0.55245921412127474</v>
      </c>
      <c r="N173">
        <f t="shared" si="48"/>
        <v>154.89298986318181</v>
      </c>
      <c r="O173" s="53">
        <f t="shared" si="62"/>
        <v>1057.08</v>
      </c>
      <c r="P173" s="54">
        <f t="shared" si="49"/>
        <v>-103.95000000000005</v>
      </c>
      <c r="Q173" s="55">
        <f t="shared" si="50"/>
        <v>-8.9532570217823876E-2</v>
      </c>
      <c r="R173" s="5">
        <f t="shared" si="51"/>
        <v>296374</v>
      </c>
      <c r="S173" s="26">
        <f t="shared" si="52"/>
        <v>71</v>
      </c>
      <c r="T173" s="5">
        <f t="shared" si="53"/>
        <v>1078.22</v>
      </c>
      <c r="U173" s="5">
        <f t="shared" si="54"/>
        <v>302301</v>
      </c>
      <c r="V173" s="54">
        <f t="shared" si="55"/>
        <v>-82.809999999999945</v>
      </c>
      <c r="W173" s="56">
        <f t="shared" si="56"/>
        <v>-7.1324599708879138E-2</v>
      </c>
      <c r="X173" s="58">
        <f t="shared" si="57"/>
        <v>71</v>
      </c>
      <c r="Y173" s="5">
        <f t="shared" si="58"/>
        <v>1099.78</v>
      </c>
      <c r="Z173" s="5">
        <f t="shared" si="59"/>
        <v>308345</v>
      </c>
      <c r="AA173" s="53">
        <f t="shared" si="60"/>
        <v>21.559999999999945</v>
      </c>
      <c r="AB173" s="56">
        <f t="shared" si="61"/>
        <v>1.9995919200163182E-2</v>
      </c>
    </row>
    <row r="174" spans="1:28" ht="15" customHeight="1" x14ac:dyDescent="0.25">
      <c r="A174" s="2" t="s">
        <v>163</v>
      </c>
      <c r="B174" s="45">
        <v>5657854</v>
      </c>
      <c r="C174" s="44">
        <v>4411.72</v>
      </c>
      <c r="D174" s="6" t="s">
        <v>163</v>
      </c>
      <c r="E174" s="12" t="s">
        <v>352</v>
      </c>
      <c r="F174" s="6">
        <v>79</v>
      </c>
      <c r="G174" s="7">
        <v>1282.46</v>
      </c>
      <c r="H174" s="7">
        <f t="shared" si="44"/>
        <v>5657854</v>
      </c>
      <c r="I174">
        <f t="shared" si="45"/>
        <v>0.67253305085190174</v>
      </c>
      <c r="J174" s="6">
        <f t="shared" si="46"/>
        <v>75</v>
      </c>
      <c r="K174" s="6">
        <v>0.94399999999999995</v>
      </c>
      <c r="L174">
        <f t="shared" si="47"/>
        <v>2967.027511104352</v>
      </c>
      <c r="M174">
        <f>INDEX(Sheet1!B$2:B$96,MATCH(Query2aGONLY!J174,Sheet1!A$2:A$96,0))</f>
        <v>0.60885411477206575</v>
      </c>
      <c r="N174">
        <f t="shared" si="48"/>
        <v>2686.0938752222182</v>
      </c>
      <c r="O174" s="53">
        <f t="shared" si="62"/>
        <v>1164.98</v>
      </c>
      <c r="P174" s="54">
        <f t="shared" si="49"/>
        <v>-117.48000000000002</v>
      </c>
      <c r="Q174" s="55">
        <f t="shared" si="50"/>
        <v>-9.1605196263431235E-2</v>
      </c>
      <c r="R174" s="5">
        <f t="shared" si="51"/>
        <v>5139566</v>
      </c>
      <c r="S174" s="26">
        <f t="shared" si="52"/>
        <v>75</v>
      </c>
      <c r="T174" s="5">
        <f t="shared" si="53"/>
        <v>1188.28</v>
      </c>
      <c r="U174" s="5">
        <f t="shared" si="54"/>
        <v>5242359</v>
      </c>
      <c r="V174" s="54">
        <f t="shared" si="55"/>
        <v>-94.180000000000064</v>
      </c>
      <c r="W174" s="56">
        <f t="shared" si="56"/>
        <v>-7.3436988288133789E-2</v>
      </c>
      <c r="X174" s="58">
        <f t="shared" si="57"/>
        <v>75</v>
      </c>
      <c r="Y174" s="5">
        <f t="shared" si="58"/>
        <v>1212.05</v>
      </c>
      <c r="Z174" s="5">
        <f t="shared" si="59"/>
        <v>5347225</v>
      </c>
      <c r="AA174" s="53">
        <f t="shared" si="60"/>
        <v>23.769999999999982</v>
      </c>
      <c r="AB174" s="56">
        <f t="shared" si="61"/>
        <v>2.0003702830982583E-2</v>
      </c>
    </row>
    <row r="175" spans="1:28" ht="15" customHeight="1" x14ac:dyDescent="0.25">
      <c r="A175" s="2" t="s">
        <v>164</v>
      </c>
      <c r="B175" s="45">
        <v>4314863</v>
      </c>
      <c r="C175" s="44">
        <v>3438.85</v>
      </c>
      <c r="D175" s="6" t="s">
        <v>164</v>
      </c>
      <c r="E175" s="12" t="s">
        <v>353</v>
      </c>
      <c r="F175" s="6">
        <v>78</v>
      </c>
      <c r="G175" s="7">
        <v>1254.74</v>
      </c>
      <c r="H175" s="7">
        <f t="shared" si="44"/>
        <v>4314863</v>
      </c>
      <c r="I175">
        <f t="shared" si="45"/>
        <v>0.65799644450970418</v>
      </c>
      <c r="J175" s="6">
        <f t="shared" si="46"/>
        <v>74</v>
      </c>
      <c r="K175" s="6">
        <v>0.94399999999999995</v>
      </c>
      <c r="L175">
        <f t="shared" si="47"/>
        <v>2262.751073202196</v>
      </c>
      <c r="M175">
        <f>INDEX(Sheet1!B$2:B$96,MATCH(Query2aGONLY!J175,Sheet1!A$2:A$96,0))</f>
        <v>0.59429653208594002</v>
      </c>
      <c r="N175">
        <f t="shared" si="48"/>
        <v>2043.6966293637347</v>
      </c>
      <c r="O175" s="53">
        <f t="shared" si="62"/>
        <v>1137.1300000000001</v>
      </c>
      <c r="P175" s="54">
        <f t="shared" si="49"/>
        <v>-117.6099999999999</v>
      </c>
      <c r="Q175" s="55">
        <f t="shared" si="50"/>
        <v>-9.3732566109313409E-2</v>
      </c>
      <c r="R175" s="5">
        <f t="shared" si="51"/>
        <v>3910420</v>
      </c>
      <c r="S175" s="26">
        <f t="shared" si="52"/>
        <v>74</v>
      </c>
      <c r="T175" s="5">
        <f t="shared" si="53"/>
        <v>1159.8699999999999</v>
      </c>
      <c r="U175" s="5">
        <f t="shared" si="54"/>
        <v>3988619</v>
      </c>
      <c r="V175" s="54">
        <f t="shared" si="55"/>
        <v>-94.870000000000118</v>
      </c>
      <c r="W175" s="56">
        <f t="shared" si="56"/>
        <v>-7.5609289573935728E-2</v>
      </c>
      <c r="X175" s="58">
        <f t="shared" si="57"/>
        <v>74</v>
      </c>
      <c r="Y175" s="5">
        <f t="shared" si="58"/>
        <v>1183.07</v>
      </c>
      <c r="Z175" s="5">
        <f t="shared" si="59"/>
        <v>4068400</v>
      </c>
      <c r="AA175" s="53">
        <f t="shared" si="60"/>
        <v>23.200000000000045</v>
      </c>
      <c r="AB175" s="56">
        <f t="shared" si="61"/>
        <v>2.0002241630527599E-2</v>
      </c>
    </row>
    <row r="176" spans="1:28" ht="15" customHeight="1" x14ac:dyDescent="0.25">
      <c r="A176" s="2" t="s">
        <v>165</v>
      </c>
      <c r="B176" s="45">
        <v>11296008</v>
      </c>
      <c r="C176" s="44">
        <v>6093.73</v>
      </c>
      <c r="D176" s="6" t="s">
        <v>165</v>
      </c>
      <c r="E176" s="12" t="s">
        <v>354</v>
      </c>
      <c r="F176" s="6">
        <v>93</v>
      </c>
      <c r="G176" s="7">
        <v>1853.71</v>
      </c>
      <c r="H176" s="7">
        <f t="shared" si="44"/>
        <v>11296008</v>
      </c>
      <c r="I176">
        <f t="shared" si="45"/>
        <v>0.97210146257558039</v>
      </c>
      <c r="J176" s="6">
        <f t="shared" si="46"/>
        <v>93</v>
      </c>
      <c r="K176" s="6">
        <v>1</v>
      </c>
      <c r="L176">
        <f t="shared" si="47"/>
        <v>5923.7238455406914</v>
      </c>
      <c r="M176">
        <f>INDEX(Sheet1!B$2:B$96,MATCH(Query2aGONLY!J176,Sheet1!A$2:A$96,0))</f>
        <v>0.97210146257558039</v>
      </c>
      <c r="N176">
        <f t="shared" si="48"/>
        <v>5923.7238455406914</v>
      </c>
      <c r="O176" s="53">
        <f t="shared" si="62"/>
        <v>1860.02</v>
      </c>
      <c r="P176" s="54">
        <f t="shared" si="49"/>
        <v>6.3099999999999454</v>
      </c>
      <c r="Q176" s="55">
        <f t="shared" si="50"/>
        <v>3.4039844420108568E-3</v>
      </c>
      <c r="R176" s="5">
        <f t="shared" si="51"/>
        <v>11334460</v>
      </c>
      <c r="S176" s="26">
        <f t="shared" si="52"/>
        <v>93</v>
      </c>
      <c r="T176" s="5">
        <f t="shared" si="53"/>
        <v>1897.22</v>
      </c>
      <c r="U176" s="5">
        <f t="shared" si="54"/>
        <v>11561146</v>
      </c>
      <c r="V176" s="54">
        <f t="shared" si="55"/>
        <v>43.509999999999991</v>
      </c>
      <c r="W176" s="56">
        <f t="shared" si="56"/>
        <v>2.3471848347368245E-2</v>
      </c>
      <c r="X176" s="58">
        <f t="shared" si="57"/>
        <v>93</v>
      </c>
      <c r="Y176" s="5">
        <f t="shared" si="58"/>
        <v>1935.16</v>
      </c>
      <c r="Z176" s="5">
        <f t="shared" si="59"/>
        <v>11792343</v>
      </c>
      <c r="AA176" s="53">
        <f t="shared" si="60"/>
        <v>37.940000000000055</v>
      </c>
      <c r="AB176" s="56">
        <f t="shared" si="61"/>
        <v>1.9997680817195714E-2</v>
      </c>
    </row>
    <row r="177" spans="1:28" ht="15" customHeight="1" x14ac:dyDescent="0.25">
      <c r="A177" s="2" t="s">
        <v>166</v>
      </c>
      <c r="B177" s="45">
        <v>8494728</v>
      </c>
      <c r="C177" s="44">
        <v>5104.79</v>
      </c>
      <c r="D177" s="6" t="s">
        <v>166</v>
      </c>
      <c r="E177" s="12" t="s">
        <v>355</v>
      </c>
      <c r="F177" s="6">
        <v>89</v>
      </c>
      <c r="G177" s="7">
        <v>1664.07</v>
      </c>
      <c r="H177" s="7">
        <f t="shared" si="44"/>
        <v>8494728</v>
      </c>
      <c r="I177">
        <f t="shared" si="45"/>
        <v>0.87265261601229205</v>
      </c>
      <c r="J177" s="6">
        <f t="shared" si="46"/>
        <v>89</v>
      </c>
      <c r="K177" s="6">
        <v>1</v>
      </c>
      <c r="L177">
        <f t="shared" si="47"/>
        <v>4454.7083476933885</v>
      </c>
      <c r="M177">
        <f>INDEX(Sheet1!B$2:B$96,MATCH(Query2aGONLY!J177,Sheet1!A$2:A$96,0))</f>
        <v>0.87265261601229205</v>
      </c>
      <c r="N177">
        <f t="shared" si="48"/>
        <v>4454.7083476933885</v>
      </c>
      <c r="O177" s="53">
        <f t="shared" si="62"/>
        <v>1669.73</v>
      </c>
      <c r="P177" s="54">
        <f t="shared" si="49"/>
        <v>5.6600000000000819</v>
      </c>
      <c r="Q177" s="55">
        <f t="shared" si="50"/>
        <v>3.4012992241913395E-3</v>
      </c>
      <c r="R177" s="5">
        <f t="shared" si="51"/>
        <v>8523621</v>
      </c>
      <c r="S177" s="26">
        <f t="shared" si="52"/>
        <v>89</v>
      </c>
      <c r="T177" s="5">
        <f t="shared" si="53"/>
        <v>1703.12</v>
      </c>
      <c r="U177" s="5">
        <f t="shared" si="54"/>
        <v>8694070</v>
      </c>
      <c r="V177" s="54">
        <f t="shared" si="55"/>
        <v>39.049999999999955</v>
      </c>
      <c r="W177" s="56">
        <f t="shared" si="56"/>
        <v>2.3466560901885109E-2</v>
      </c>
      <c r="X177" s="58">
        <f t="shared" si="57"/>
        <v>89</v>
      </c>
      <c r="Y177" s="5">
        <f t="shared" si="58"/>
        <v>1737.18</v>
      </c>
      <c r="Z177" s="5">
        <f t="shared" si="59"/>
        <v>8867939</v>
      </c>
      <c r="AA177" s="53">
        <f t="shared" si="60"/>
        <v>34.060000000000173</v>
      </c>
      <c r="AB177" s="56">
        <f t="shared" si="61"/>
        <v>1.999859082155114E-2</v>
      </c>
    </row>
    <row r="178" spans="1:28" ht="15" customHeight="1" x14ac:dyDescent="0.25">
      <c r="A178" s="2" t="s">
        <v>167</v>
      </c>
      <c r="B178" s="45">
        <v>1528609</v>
      </c>
      <c r="C178" s="44">
        <v>1555.14</v>
      </c>
      <c r="D178" s="6" t="s">
        <v>167</v>
      </c>
      <c r="E178" s="12" t="s">
        <v>356</v>
      </c>
      <c r="F178" s="6">
        <v>68</v>
      </c>
      <c r="G178" s="7">
        <v>982.94</v>
      </c>
      <c r="H178" s="7">
        <f t="shared" si="44"/>
        <v>1528609</v>
      </c>
      <c r="I178">
        <f t="shared" si="45"/>
        <v>0.51546218751802653</v>
      </c>
      <c r="J178" s="6">
        <f t="shared" si="46"/>
        <v>68</v>
      </c>
      <c r="K178" s="6">
        <v>1</v>
      </c>
      <c r="L178">
        <f t="shared" si="47"/>
        <v>801.61586629678379</v>
      </c>
      <c r="M178">
        <f>INDEX(Sheet1!B$2:B$96,MATCH(Query2aGONLY!J178,Sheet1!A$2:A$96,0))</f>
        <v>0.51546218751802653</v>
      </c>
      <c r="N178">
        <f t="shared" si="48"/>
        <v>801.61586629678379</v>
      </c>
      <c r="O178" s="53">
        <f t="shared" si="62"/>
        <v>986.29</v>
      </c>
      <c r="P178" s="54">
        <f t="shared" si="49"/>
        <v>3.3499999999999091</v>
      </c>
      <c r="Q178" s="55">
        <f t="shared" si="50"/>
        <v>3.4081429181841301E-3</v>
      </c>
      <c r="R178" s="5">
        <f t="shared" si="51"/>
        <v>1533819</v>
      </c>
      <c r="S178" s="26">
        <f t="shared" si="52"/>
        <v>68</v>
      </c>
      <c r="T178" s="5">
        <f t="shared" si="53"/>
        <v>1006.02</v>
      </c>
      <c r="U178" s="5">
        <f t="shared" si="54"/>
        <v>1564502</v>
      </c>
      <c r="V178" s="54">
        <f t="shared" si="55"/>
        <v>23.079999999999927</v>
      </c>
      <c r="W178" s="56">
        <f t="shared" si="56"/>
        <v>2.348057867214675E-2</v>
      </c>
      <c r="X178" s="58">
        <f t="shared" si="57"/>
        <v>68</v>
      </c>
      <c r="Y178" s="5">
        <f t="shared" si="58"/>
        <v>1026.1400000000001</v>
      </c>
      <c r="Z178" s="5">
        <f t="shared" si="59"/>
        <v>1595791</v>
      </c>
      <c r="AA178" s="53">
        <f t="shared" si="60"/>
        <v>20.120000000000118</v>
      </c>
      <c r="AB178" s="56">
        <f t="shared" si="61"/>
        <v>1.9999602393590703E-2</v>
      </c>
    </row>
    <row r="179" spans="1:28" ht="15" customHeight="1" x14ac:dyDescent="0.25">
      <c r="A179" s="2" t="s">
        <v>168</v>
      </c>
      <c r="B179" s="45">
        <v>7008121</v>
      </c>
      <c r="C179" s="44">
        <v>4566.8900000000003</v>
      </c>
      <c r="D179" s="6" t="s">
        <v>168</v>
      </c>
      <c r="E179" s="12" t="s">
        <v>357</v>
      </c>
      <c r="F179" s="6">
        <v>86</v>
      </c>
      <c r="G179" s="7">
        <v>1534.55</v>
      </c>
      <c r="H179" s="7">
        <f t="shared" si="44"/>
        <v>7008121</v>
      </c>
      <c r="I179">
        <f t="shared" si="45"/>
        <v>0.80473121437299078</v>
      </c>
      <c r="J179" s="6">
        <f t="shared" si="46"/>
        <v>86</v>
      </c>
      <c r="K179" s="6">
        <v>1</v>
      </c>
      <c r="L179">
        <f t="shared" si="47"/>
        <v>3675.118935607868</v>
      </c>
      <c r="M179">
        <f>INDEX(Sheet1!B$2:B$96,MATCH(Query2aGONLY!J179,Sheet1!A$2:A$96,0))</f>
        <v>0.80473121437299078</v>
      </c>
      <c r="N179">
        <f t="shared" si="48"/>
        <v>3675.118935607868</v>
      </c>
      <c r="O179" s="53">
        <f t="shared" si="62"/>
        <v>1539.77</v>
      </c>
      <c r="P179" s="54">
        <f t="shared" si="49"/>
        <v>5.2200000000000273</v>
      </c>
      <c r="Q179" s="55">
        <f t="shared" si="50"/>
        <v>3.4016486917989165E-3</v>
      </c>
      <c r="R179" s="5">
        <f t="shared" si="51"/>
        <v>7031960</v>
      </c>
      <c r="S179" s="26">
        <f t="shared" si="52"/>
        <v>86</v>
      </c>
      <c r="T179" s="5">
        <f t="shared" si="53"/>
        <v>1570.57</v>
      </c>
      <c r="U179" s="5">
        <f t="shared" si="54"/>
        <v>7172620</v>
      </c>
      <c r="V179" s="54">
        <f t="shared" si="55"/>
        <v>36.019999999999982</v>
      </c>
      <c r="W179" s="56">
        <f t="shared" si="56"/>
        <v>2.3472679287087409E-2</v>
      </c>
      <c r="X179" s="58">
        <f t="shared" si="57"/>
        <v>86</v>
      </c>
      <c r="Y179" s="5">
        <f t="shared" si="58"/>
        <v>1601.98</v>
      </c>
      <c r="Z179" s="5">
        <f t="shared" si="59"/>
        <v>7316066</v>
      </c>
      <c r="AA179" s="53">
        <f t="shared" si="60"/>
        <v>31.410000000000082</v>
      </c>
      <c r="AB179" s="56">
        <f t="shared" si="61"/>
        <v>1.999910860388272E-2</v>
      </c>
    </row>
    <row r="180" spans="1:28" ht="15" customHeight="1" x14ac:dyDescent="0.25">
      <c r="A180" s="2" t="s">
        <v>169</v>
      </c>
      <c r="B180" s="45">
        <v>65110</v>
      </c>
      <c r="C180" s="44">
        <v>96.41</v>
      </c>
      <c r="D180" s="6" t="s">
        <v>169</v>
      </c>
      <c r="E180" s="12" t="s">
        <v>358</v>
      </c>
      <c r="F180" s="6">
        <v>50</v>
      </c>
      <c r="G180" s="7">
        <v>675.34</v>
      </c>
      <c r="H180" s="7">
        <f t="shared" si="44"/>
        <v>65110</v>
      </c>
      <c r="I180">
        <f t="shared" si="45"/>
        <v>0.35415410271066805</v>
      </c>
      <c r="J180" s="6">
        <f t="shared" si="46"/>
        <v>47</v>
      </c>
      <c r="K180" s="6">
        <v>0.94399999999999995</v>
      </c>
      <c r="L180">
        <f t="shared" si="47"/>
        <v>34.143997042335506</v>
      </c>
      <c r="M180">
        <f>INDEX(Sheet1!B$2:B$96,MATCH(Query2aGONLY!J180,Sheet1!A$2:A$96,0))</f>
        <v>0.33474574049116113</v>
      </c>
      <c r="N180">
        <f t="shared" si="48"/>
        <v>32.272836840752845</v>
      </c>
      <c r="O180" s="53">
        <f t="shared" si="62"/>
        <v>640.5</v>
      </c>
      <c r="P180" s="54">
        <f t="shared" si="49"/>
        <v>-34.840000000000032</v>
      </c>
      <c r="Q180" s="55">
        <f t="shared" si="50"/>
        <v>-5.1588829330411395E-2</v>
      </c>
      <c r="R180" s="5">
        <f t="shared" si="51"/>
        <v>61751</v>
      </c>
      <c r="S180" s="26">
        <f t="shared" si="52"/>
        <v>47</v>
      </c>
      <c r="T180" s="5">
        <f t="shared" si="53"/>
        <v>653.30999999999995</v>
      </c>
      <c r="U180" s="5">
        <f t="shared" si="54"/>
        <v>62986</v>
      </c>
      <c r="V180" s="54">
        <f t="shared" si="55"/>
        <v>-22.030000000000086</v>
      </c>
      <c r="W180" s="56">
        <f t="shared" si="56"/>
        <v>-3.26206059170197E-2</v>
      </c>
      <c r="X180" s="58">
        <f t="shared" si="57"/>
        <v>47</v>
      </c>
      <c r="Y180" s="5">
        <f t="shared" si="58"/>
        <v>666.38</v>
      </c>
      <c r="Z180" s="5">
        <f t="shared" si="59"/>
        <v>64246</v>
      </c>
      <c r="AA180" s="53">
        <f t="shared" si="60"/>
        <v>13.07000000000005</v>
      </c>
      <c r="AB180" s="56">
        <f t="shared" si="61"/>
        <v>2.0005816534264056E-2</v>
      </c>
    </row>
    <row r="181" spans="1:28" ht="15" customHeight="1" x14ac:dyDescent="0.25">
      <c r="A181" s="2" t="s">
        <v>170</v>
      </c>
      <c r="B181" s="45">
        <v>15770271</v>
      </c>
      <c r="C181" s="44">
        <v>8507.41</v>
      </c>
      <c r="D181" s="6" t="s">
        <v>170</v>
      </c>
      <c r="E181" s="12" t="s">
        <v>359</v>
      </c>
      <c r="F181" s="6">
        <v>93</v>
      </c>
      <c r="G181" s="7">
        <v>1853.71</v>
      </c>
      <c r="H181" s="7">
        <f t="shared" si="44"/>
        <v>15770271</v>
      </c>
      <c r="I181">
        <f t="shared" si="45"/>
        <v>0.97210146257558039</v>
      </c>
      <c r="J181" s="6">
        <f t="shared" si="46"/>
        <v>93</v>
      </c>
      <c r="K181" s="6">
        <v>1</v>
      </c>
      <c r="L181">
        <f t="shared" si="47"/>
        <v>8270.0657037301189</v>
      </c>
      <c r="M181">
        <f>INDEX(Sheet1!B$2:B$96,MATCH(Query2aGONLY!J181,Sheet1!A$2:A$96,0))</f>
        <v>0.97210146257558039</v>
      </c>
      <c r="N181">
        <f t="shared" si="48"/>
        <v>8270.0657037301189</v>
      </c>
      <c r="O181" s="53">
        <f t="shared" si="62"/>
        <v>1860.02</v>
      </c>
      <c r="P181" s="54">
        <f t="shared" si="49"/>
        <v>6.3099999999999454</v>
      </c>
      <c r="Q181" s="55">
        <f t="shared" si="50"/>
        <v>3.4039844420108568E-3</v>
      </c>
      <c r="R181" s="5">
        <f t="shared" si="51"/>
        <v>15823953</v>
      </c>
      <c r="S181" s="26">
        <f t="shared" si="52"/>
        <v>93</v>
      </c>
      <c r="T181" s="5">
        <f t="shared" si="53"/>
        <v>1897.22</v>
      </c>
      <c r="U181" s="5">
        <f t="shared" si="54"/>
        <v>16140428</v>
      </c>
      <c r="V181" s="54">
        <f t="shared" si="55"/>
        <v>43.509999999999991</v>
      </c>
      <c r="W181" s="56">
        <f t="shared" si="56"/>
        <v>2.3471848347368245E-2</v>
      </c>
      <c r="X181" s="58">
        <f t="shared" si="57"/>
        <v>93</v>
      </c>
      <c r="Y181" s="5">
        <f t="shared" si="58"/>
        <v>1935.16</v>
      </c>
      <c r="Z181" s="5">
        <f t="shared" si="59"/>
        <v>16463200</v>
      </c>
      <c r="AA181" s="53">
        <f t="shared" si="60"/>
        <v>37.940000000000055</v>
      </c>
      <c r="AB181" s="56">
        <f t="shared" si="61"/>
        <v>1.9997680817195714E-2</v>
      </c>
    </row>
    <row r="182" spans="1:28" ht="15" customHeight="1" x14ac:dyDescent="0.25">
      <c r="A182" s="2" t="s">
        <v>171</v>
      </c>
      <c r="B182" s="45">
        <v>6714953</v>
      </c>
      <c r="C182" s="44">
        <v>3622.44</v>
      </c>
      <c r="D182" s="6" t="s">
        <v>171</v>
      </c>
      <c r="E182" s="12" t="s">
        <v>360</v>
      </c>
      <c r="F182" s="6">
        <v>93</v>
      </c>
      <c r="G182" s="7">
        <v>1853.71</v>
      </c>
      <c r="H182" s="7">
        <f t="shared" si="44"/>
        <v>6714953</v>
      </c>
      <c r="I182">
        <f t="shared" si="45"/>
        <v>0.97210146257558039</v>
      </c>
      <c r="J182" s="6">
        <f t="shared" si="46"/>
        <v>93</v>
      </c>
      <c r="K182" s="6">
        <v>1</v>
      </c>
      <c r="L182">
        <f t="shared" si="47"/>
        <v>3521.3792220922855</v>
      </c>
      <c r="M182">
        <f>INDEX(Sheet1!B$2:B$96,MATCH(Query2aGONLY!J182,Sheet1!A$2:A$96,0))</f>
        <v>0.97210146257558039</v>
      </c>
      <c r="N182">
        <f t="shared" si="48"/>
        <v>3521.3792220922855</v>
      </c>
      <c r="O182" s="53">
        <f t="shared" si="62"/>
        <v>1860.02</v>
      </c>
      <c r="P182" s="54">
        <f t="shared" si="49"/>
        <v>6.3099999999999454</v>
      </c>
      <c r="Q182" s="55">
        <f t="shared" si="50"/>
        <v>3.4039844420108568E-3</v>
      </c>
      <c r="R182" s="5">
        <f t="shared" si="51"/>
        <v>6737811</v>
      </c>
      <c r="S182" s="26">
        <f t="shared" si="52"/>
        <v>93</v>
      </c>
      <c r="T182" s="5">
        <f t="shared" si="53"/>
        <v>1897.22</v>
      </c>
      <c r="U182" s="5">
        <f t="shared" si="54"/>
        <v>6872566</v>
      </c>
      <c r="V182" s="54">
        <f t="shared" si="55"/>
        <v>43.509999999999991</v>
      </c>
      <c r="W182" s="56">
        <f t="shared" si="56"/>
        <v>2.3471848347368245E-2</v>
      </c>
      <c r="X182" s="58">
        <f t="shared" si="57"/>
        <v>93</v>
      </c>
      <c r="Y182" s="5">
        <f t="shared" si="58"/>
        <v>1935.16</v>
      </c>
      <c r="Z182" s="5">
        <f t="shared" si="59"/>
        <v>7010001</v>
      </c>
      <c r="AA182" s="53">
        <f t="shared" si="60"/>
        <v>37.940000000000055</v>
      </c>
      <c r="AB182" s="56">
        <f t="shared" si="61"/>
        <v>1.9997680817195714E-2</v>
      </c>
    </row>
    <row r="183" spans="1:28" ht="15" customHeight="1" x14ac:dyDescent="0.25">
      <c r="A183" s="2" t="s">
        <v>172</v>
      </c>
      <c r="B183" s="45">
        <v>33606</v>
      </c>
      <c r="C183" s="44">
        <v>56.32</v>
      </c>
      <c r="D183" s="6" t="s">
        <v>172</v>
      </c>
      <c r="E183" s="12" t="s">
        <v>230</v>
      </c>
      <c r="F183" s="6">
        <v>43</v>
      </c>
      <c r="G183" s="7">
        <v>596.70000000000005</v>
      </c>
      <c r="H183" s="7">
        <f t="shared" si="44"/>
        <v>33606</v>
      </c>
      <c r="I183">
        <f t="shared" si="45"/>
        <v>0.31291461054795455</v>
      </c>
      <c r="J183" s="6">
        <f t="shared" si="46"/>
        <v>41</v>
      </c>
      <c r="K183" s="6">
        <v>0.94399999999999995</v>
      </c>
      <c r="L183">
        <f t="shared" si="47"/>
        <v>17.6233508660608</v>
      </c>
      <c r="M183">
        <f>INDEX(Sheet1!B$2:B$96,MATCH(Query2aGONLY!J183,Sheet1!A$2:A$96,0))</f>
        <v>0.30260998159325819</v>
      </c>
      <c r="N183">
        <f t="shared" si="48"/>
        <v>17.042994163332303</v>
      </c>
      <c r="O183" s="53">
        <f t="shared" si="62"/>
        <v>579.01</v>
      </c>
      <c r="P183" s="54">
        <f t="shared" si="49"/>
        <v>-17.690000000000055</v>
      </c>
      <c r="Q183" s="55">
        <f t="shared" si="50"/>
        <v>-2.9646388469917972E-2</v>
      </c>
      <c r="R183" s="5">
        <f t="shared" si="51"/>
        <v>32610</v>
      </c>
      <c r="S183" s="26">
        <f t="shared" si="52"/>
        <v>41</v>
      </c>
      <c r="T183" s="5">
        <f t="shared" si="53"/>
        <v>590.59</v>
      </c>
      <c r="U183" s="5">
        <f t="shared" si="54"/>
        <v>33262</v>
      </c>
      <c r="V183" s="54">
        <f t="shared" si="55"/>
        <v>-6.1100000000000136</v>
      </c>
      <c r="W183" s="56">
        <f t="shared" si="56"/>
        <v>-1.0239651416122026E-2</v>
      </c>
      <c r="X183" s="58">
        <f t="shared" si="57"/>
        <v>41</v>
      </c>
      <c r="Y183" s="5">
        <f t="shared" si="58"/>
        <v>602.4</v>
      </c>
      <c r="Z183" s="5">
        <f t="shared" si="59"/>
        <v>33927</v>
      </c>
      <c r="AA183" s="53">
        <f t="shared" si="60"/>
        <v>11.809999999999945</v>
      </c>
      <c r="AB183" s="56">
        <f t="shared" si="61"/>
        <v>1.9996952200341936E-2</v>
      </c>
    </row>
    <row r="184" spans="1:28" ht="15" customHeight="1" x14ac:dyDescent="0.25">
      <c r="A184" s="2" t="s">
        <v>173</v>
      </c>
      <c r="B184" s="45">
        <v>5815964</v>
      </c>
      <c r="C184" s="44">
        <v>3402.82</v>
      </c>
      <c r="D184" s="6" t="s">
        <v>173</v>
      </c>
      <c r="E184" s="12" t="s">
        <v>361</v>
      </c>
      <c r="F184" s="6">
        <v>90</v>
      </c>
      <c r="G184" s="7">
        <v>1709.16</v>
      </c>
      <c r="H184" s="7">
        <f t="shared" si="44"/>
        <v>5815964</v>
      </c>
      <c r="I184">
        <f t="shared" si="45"/>
        <v>0.89629819970528235</v>
      </c>
      <c r="J184" s="6">
        <f t="shared" si="46"/>
        <v>90</v>
      </c>
      <c r="K184" s="6">
        <v>1</v>
      </c>
      <c r="L184">
        <f t="shared" si="47"/>
        <v>3049.9414399211291</v>
      </c>
      <c r="M184">
        <f>INDEX(Sheet1!B$2:B$96,MATCH(Query2aGONLY!J184,Sheet1!A$2:A$96,0))</f>
        <v>0.89629819970528235</v>
      </c>
      <c r="N184">
        <f t="shared" si="48"/>
        <v>3049.9414399211291</v>
      </c>
      <c r="O184" s="53">
        <f t="shared" si="62"/>
        <v>1714.98</v>
      </c>
      <c r="P184" s="54">
        <f t="shared" si="49"/>
        <v>5.8199999999999363</v>
      </c>
      <c r="Q184" s="55">
        <f t="shared" si="50"/>
        <v>3.4051814926630251E-3</v>
      </c>
      <c r="R184" s="5">
        <f t="shared" si="51"/>
        <v>5835768</v>
      </c>
      <c r="S184" s="26">
        <f t="shared" si="52"/>
        <v>90</v>
      </c>
      <c r="T184" s="5">
        <f t="shared" si="53"/>
        <v>1749.28</v>
      </c>
      <c r="U184" s="5">
        <f t="shared" si="54"/>
        <v>5952485</v>
      </c>
      <c r="V184" s="54">
        <f t="shared" si="55"/>
        <v>40.119999999999891</v>
      </c>
      <c r="W184" s="56">
        <f t="shared" si="56"/>
        <v>2.3473519155608538E-2</v>
      </c>
      <c r="X184" s="58">
        <f t="shared" si="57"/>
        <v>90</v>
      </c>
      <c r="Y184" s="5">
        <f t="shared" si="58"/>
        <v>1784.27</v>
      </c>
      <c r="Z184" s="5">
        <f t="shared" si="59"/>
        <v>6071550</v>
      </c>
      <c r="AA184" s="53">
        <f t="shared" si="60"/>
        <v>34.990000000000009</v>
      </c>
      <c r="AB184" s="56">
        <f t="shared" si="61"/>
        <v>2.0002515320589047E-2</v>
      </c>
    </row>
    <row r="185" spans="1:28" ht="15" customHeight="1" x14ac:dyDescent="0.25">
      <c r="A185" s="2" t="s">
        <v>174</v>
      </c>
      <c r="B185" s="45">
        <v>78069</v>
      </c>
      <c r="C185" s="44">
        <v>135.29</v>
      </c>
      <c r="D185" s="6" t="s">
        <v>174</v>
      </c>
      <c r="E185" s="12" t="s">
        <v>362</v>
      </c>
      <c r="F185" s="6">
        <v>41</v>
      </c>
      <c r="G185" s="7">
        <v>577.04999999999995</v>
      </c>
      <c r="H185" s="7">
        <f t="shared" si="44"/>
        <v>78069</v>
      </c>
      <c r="I185">
        <f t="shared" si="45"/>
        <v>0.30260998159325819</v>
      </c>
      <c r="J185" s="6">
        <f t="shared" si="46"/>
        <v>39</v>
      </c>
      <c r="K185" s="6">
        <v>0.94399999999999995</v>
      </c>
      <c r="L185">
        <f t="shared" si="47"/>
        <v>40.940104409751896</v>
      </c>
      <c r="M185">
        <v>0.29349999999999998</v>
      </c>
      <c r="N185">
        <f t="shared" si="48"/>
        <v>39.707614999999997</v>
      </c>
      <c r="O185" s="53">
        <f t="shared" si="62"/>
        <v>561.58000000000004</v>
      </c>
      <c r="P185" s="54">
        <f t="shared" si="49"/>
        <v>-15.469999999999914</v>
      </c>
      <c r="Q185" s="55">
        <f t="shared" si="50"/>
        <v>-2.6808768737544258E-2</v>
      </c>
      <c r="R185" s="5">
        <f t="shared" si="51"/>
        <v>75976</v>
      </c>
      <c r="S185" s="26">
        <f t="shared" si="52"/>
        <v>39</v>
      </c>
      <c r="T185" s="5">
        <f t="shared" si="53"/>
        <v>572.80999999999995</v>
      </c>
      <c r="U185" s="5">
        <f t="shared" si="54"/>
        <v>77495</v>
      </c>
      <c r="V185" s="54">
        <f t="shared" si="55"/>
        <v>-4.2400000000000091</v>
      </c>
      <c r="W185" s="56">
        <f t="shared" si="56"/>
        <v>-7.3477168356295116E-3</v>
      </c>
      <c r="X185" s="58">
        <f t="shared" si="57"/>
        <v>39</v>
      </c>
      <c r="Y185" s="5">
        <f t="shared" si="58"/>
        <v>584.27</v>
      </c>
      <c r="Z185" s="5">
        <f t="shared" si="59"/>
        <v>79046</v>
      </c>
      <c r="AA185" s="53">
        <f t="shared" si="60"/>
        <v>11.460000000000036</v>
      </c>
      <c r="AB185" s="56">
        <f t="shared" si="61"/>
        <v>2.0006633962395975E-2</v>
      </c>
    </row>
    <row r="186" spans="1:28" ht="15" customHeight="1" x14ac:dyDescent="0.25">
      <c r="A186" s="2" t="s">
        <v>175</v>
      </c>
      <c r="B186" s="45">
        <v>72260</v>
      </c>
      <c r="C186" s="44">
        <v>164.44</v>
      </c>
      <c r="D186" s="6" t="s">
        <v>175</v>
      </c>
      <c r="E186" s="12" t="s">
        <v>363</v>
      </c>
      <c r="F186" s="6">
        <v>21</v>
      </c>
      <c r="G186" s="7">
        <v>439.43</v>
      </c>
      <c r="H186" s="7">
        <f t="shared" si="44"/>
        <v>72260</v>
      </c>
      <c r="I186">
        <f t="shared" si="45"/>
        <v>0.23044087030850957</v>
      </c>
      <c r="J186" s="6">
        <f t="shared" si="46"/>
        <v>21</v>
      </c>
      <c r="K186" s="6">
        <v>1</v>
      </c>
      <c r="L186">
        <f t="shared" si="47"/>
        <v>37.893696713531313</v>
      </c>
      <c r="M186">
        <f>INDEX(Sheet1!B$2:B$96,MATCH(Query2aGONLY!J186,Sheet1!A$2:A$96,0))</f>
        <v>0.23044087030850957</v>
      </c>
      <c r="N186">
        <f t="shared" si="48"/>
        <v>37.893696713531313</v>
      </c>
      <c r="O186" s="53">
        <f t="shared" si="62"/>
        <v>440.93</v>
      </c>
      <c r="P186" s="54">
        <f t="shared" si="49"/>
        <v>1.5</v>
      </c>
      <c r="Q186" s="55">
        <f t="shared" si="50"/>
        <v>3.4135129599708715E-3</v>
      </c>
      <c r="R186" s="5">
        <f t="shared" si="51"/>
        <v>72507</v>
      </c>
      <c r="S186" s="26">
        <f t="shared" si="52"/>
        <v>21</v>
      </c>
      <c r="T186" s="5">
        <f t="shared" si="53"/>
        <v>449.75</v>
      </c>
      <c r="U186" s="5">
        <f t="shared" si="54"/>
        <v>73957</v>
      </c>
      <c r="V186" s="54">
        <f t="shared" si="55"/>
        <v>10.319999999999993</v>
      </c>
      <c r="W186" s="56">
        <f t="shared" si="56"/>
        <v>2.3484969164599578E-2</v>
      </c>
      <c r="X186" s="58">
        <f t="shared" si="57"/>
        <v>21</v>
      </c>
      <c r="Y186" s="5">
        <f t="shared" si="58"/>
        <v>458.75</v>
      </c>
      <c r="Z186" s="5">
        <f t="shared" si="59"/>
        <v>75437</v>
      </c>
      <c r="AA186" s="53">
        <f t="shared" si="60"/>
        <v>9</v>
      </c>
      <c r="AB186" s="56">
        <f t="shared" si="61"/>
        <v>2.0011117287381877E-2</v>
      </c>
    </row>
    <row r="187" spans="1:28" ht="15" customHeight="1" x14ac:dyDescent="0.25">
      <c r="A187" s="2" t="s">
        <v>176</v>
      </c>
      <c r="B187" s="45">
        <v>453763</v>
      </c>
      <c r="C187" s="44">
        <v>528.83000000000004</v>
      </c>
      <c r="D187" s="6" t="s">
        <v>176</v>
      </c>
      <c r="E187" s="12" t="s">
        <v>364</v>
      </c>
      <c r="F187" s="6">
        <v>62</v>
      </c>
      <c r="G187" s="7">
        <v>858.05</v>
      </c>
      <c r="H187" s="7">
        <f t="shared" si="44"/>
        <v>453763</v>
      </c>
      <c r="I187">
        <f t="shared" si="45"/>
        <v>0.44996879768840686</v>
      </c>
      <c r="J187" s="6">
        <f t="shared" si="46"/>
        <v>62</v>
      </c>
      <c r="K187" s="6">
        <v>1</v>
      </c>
      <c r="L187">
        <f t="shared" si="47"/>
        <v>237.95699928156023</v>
      </c>
      <c r="M187">
        <f>INDEX(Sheet1!B$2:B$96,MATCH(Query2aGONLY!J187,Sheet1!A$2:A$96,0))</f>
        <v>0.44996879768840686</v>
      </c>
      <c r="N187">
        <f t="shared" si="48"/>
        <v>237.95699928156023</v>
      </c>
      <c r="O187" s="53">
        <f t="shared" si="62"/>
        <v>860.97</v>
      </c>
      <c r="P187" s="54">
        <f t="shared" si="49"/>
        <v>2.9200000000000728</v>
      </c>
      <c r="Q187" s="55">
        <f t="shared" si="50"/>
        <v>3.4030650894470867E-3</v>
      </c>
      <c r="R187" s="5">
        <f t="shared" si="51"/>
        <v>455307</v>
      </c>
      <c r="S187" s="26">
        <f t="shared" si="52"/>
        <v>62</v>
      </c>
      <c r="T187" s="5">
        <f t="shared" si="53"/>
        <v>878.19</v>
      </c>
      <c r="U187" s="5">
        <f t="shared" si="54"/>
        <v>464413</v>
      </c>
      <c r="V187" s="54">
        <f t="shared" si="55"/>
        <v>20.1400000000001</v>
      </c>
      <c r="W187" s="56">
        <f t="shared" si="56"/>
        <v>2.3471825651185947E-2</v>
      </c>
      <c r="X187" s="58">
        <f t="shared" si="57"/>
        <v>62</v>
      </c>
      <c r="Y187" s="5">
        <f t="shared" si="58"/>
        <v>895.75</v>
      </c>
      <c r="Z187" s="5">
        <f t="shared" si="59"/>
        <v>473699</v>
      </c>
      <c r="AA187" s="53">
        <f t="shared" si="60"/>
        <v>17.559999999999945</v>
      </c>
      <c r="AB187" s="56">
        <f t="shared" si="61"/>
        <v>1.9995672918161154E-2</v>
      </c>
    </row>
    <row r="188" spans="1:28" ht="15" customHeight="1" x14ac:dyDescent="0.25">
      <c r="A188" s="2" t="s">
        <v>177</v>
      </c>
      <c r="B188" s="45">
        <v>7903</v>
      </c>
      <c r="C188" s="44">
        <v>9.01</v>
      </c>
      <c r="D188" s="6" t="s">
        <v>177</v>
      </c>
      <c r="E188" s="12" t="s">
        <v>365</v>
      </c>
      <c r="F188" s="6">
        <v>63</v>
      </c>
      <c r="G188" s="7">
        <v>877.17</v>
      </c>
      <c r="H188" s="7">
        <f t="shared" si="44"/>
        <v>7903</v>
      </c>
      <c r="I188">
        <f t="shared" si="45"/>
        <v>0.45999549008605539</v>
      </c>
      <c r="J188" s="6">
        <f t="shared" si="46"/>
        <v>59</v>
      </c>
      <c r="K188" s="6">
        <v>0.94399999999999995</v>
      </c>
      <c r="L188">
        <f t="shared" si="47"/>
        <v>4.1445593656753585</v>
      </c>
      <c r="M188">
        <f>INDEX(Sheet1!B$2:B$96,MATCH(Query2aGONLY!J188,Sheet1!A$2:A$96,0))</f>
        <v>0.42328688821181909</v>
      </c>
      <c r="N188">
        <f t="shared" si="48"/>
        <v>3.8138148627884898</v>
      </c>
      <c r="O188" s="53">
        <f t="shared" si="62"/>
        <v>809.92</v>
      </c>
      <c r="P188" s="54">
        <f t="shared" si="49"/>
        <v>-67.25</v>
      </c>
      <c r="Q188" s="55">
        <f t="shared" si="50"/>
        <v>-7.6667008675627299E-2</v>
      </c>
      <c r="R188" s="5">
        <f t="shared" si="51"/>
        <v>7297</v>
      </c>
      <c r="S188" s="26">
        <f t="shared" si="52"/>
        <v>59</v>
      </c>
      <c r="T188" s="5">
        <f t="shared" si="53"/>
        <v>826.12</v>
      </c>
      <c r="U188" s="5">
        <f t="shared" si="54"/>
        <v>7443</v>
      </c>
      <c r="V188" s="54">
        <f t="shared" si="55"/>
        <v>-51.049999999999955</v>
      </c>
      <c r="W188" s="56">
        <f t="shared" si="56"/>
        <v>-5.8198524801349745E-2</v>
      </c>
      <c r="X188" s="58">
        <f t="shared" si="57"/>
        <v>59</v>
      </c>
      <c r="Y188" s="5">
        <f t="shared" si="58"/>
        <v>842.64</v>
      </c>
      <c r="Z188" s="5">
        <f t="shared" si="59"/>
        <v>7592</v>
      </c>
      <c r="AA188" s="53">
        <f t="shared" si="60"/>
        <v>16.519999999999982</v>
      </c>
      <c r="AB188" s="56">
        <f t="shared" si="61"/>
        <v>1.9997094853047962E-2</v>
      </c>
    </row>
    <row r="189" spans="1:28" ht="15" customHeight="1" x14ac:dyDescent="0.25">
      <c r="A189" s="2" t="s">
        <v>178</v>
      </c>
      <c r="B189" s="45">
        <v>12779</v>
      </c>
      <c r="C189" s="44">
        <v>20.02</v>
      </c>
      <c r="D189" s="6" t="s">
        <v>178</v>
      </c>
      <c r="E189" s="12" t="s">
        <v>366</v>
      </c>
      <c r="F189" s="6">
        <v>47</v>
      </c>
      <c r="G189" s="7">
        <v>638.33000000000004</v>
      </c>
      <c r="H189" s="7">
        <f t="shared" si="44"/>
        <v>12779</v>
      </c>
      <c r="I189">
        <f t="shared" si="45"/>
        <v>0.33474574049116113</v>
      </c>
      <c r="J189" s="6">
        <f t="shared" si="46"/>
        <v>44</v>
      </c>
      <c r="K189" s="6">
        <v>0.94399999999999995</v>
      </c>
      <c r="L189">
        <f t="shared" si="47"/>
        <v>6.7016097246330455</v>
      </c>
      <c r="M189">
        <f>INDEX(Sheet1!B$2:B$96,MATCH(Query2aGONLY!J189,Sheet1!A$2:A$96,0))</f>
        <v>0.31837370405525167</v>
      </c>
      <c r="N189">
        <f t="shared" si="48"/>
        <v>6.3738415551861385</v>
      </c>
      <c r="O189" s="53">
        <f t="shared" si="62"/>
        <v>609.17999999999995</v>
      </c>
      <c r="P189" s="54">
        <f t="shared" si="49"/>
        <v>-29.150000000000091</v>
      </c>
      <c r="Q189" s="55">
        <f t="shared" si="50"/>
        <v>-4.5666034809581389E-2</v>
      </c>
      <c r="R189" s="5">
        <f t="shared" si="51"/>
        <v>12196</v>
      </c>
      <c r="S189" s="26">
        <f t="shared" si="52"/>
        <v>44</v>
      </c>
      <c r="T189" s="5">
        <f t="shared" si="53"/>
        <v>621.36</v>
      </c>
      <c r="U189" s="5">
        <f t="shared" si="54"/>
        <v>12440</v>
      </c>
      <c r="V189" s="54">
        <f t="shared" si="55"/>
        <v>-16.970000000000027</v>
      </c>
      <c r="W189" s="56">
        <f t="shared" si="56"/>
        <v>-2.6584995221907205E-2</v>
      </c>
      <c r="X189" s="58">
        <f t="shared" si="57"/>
        <v>44</v>
      </c>
      <c r="Y189" s="5">
        <f t="shared" si="58"/>
        <v>633.79</v>
      </c>
      <c r="Z189" s="5">
        <f t="shared" si="59"/>
        <v>12688</v>
      </c>
      <c r="AA189" s="53">
        <f t="shared" si="60"/>
        <v>12.42999999999995</v>
      </c>
      <c r="AB189" s="56">
        <f t="shared" si="61"/>
        <v>2.0004506244367115E-2</v>
      </c>
    </row>
    <row r="190" spans="1:28" ht="15" customHeight="1" x14ac:dyDescent="0.25">
      <c r="A190" s="2" t="s">
        <v>179</v>
      </c>
      <c r="B190" s="45">
        <v>2337825</v>
      </c>
      <c r="C190" s="44">
        <v>1261.1600000000001</v>
      </c>
      <c r="D190" s="6" t="s">
        <v>179</v>
      </c>
      <c r="E190" s="12" t="s">
        <v>367</v>
      </c>
      <c r="F190" s="6">
        <v>93</v>
      </c>
      <c r="G190" s="7">
        <v>1853.71</v>
      </c>
      <c r="H190" s="7">
        <f t="shared" si="44"/>
        <v>2337825</v>
      </c>
      <c r="I190">
        <f t="shared" si="45"/>
        <v>0.97210146257558039</v>
      </c>
      <c r="J190" s="6">
        <f t="shared" si="46"/>
        <v>93</v>
      </c>
      <c r="K190" s="6">
        <v>1</v>
      </c>
      <c r="L190">
        <f t="shared" si="47"/>
        <v>1225.975480541819</v>
      </c>
      <c r="M190">
        <f>INDEX(Sheet1!B$2:B$96,MATCH(Query2aGONLY!J190,Sheet1!A$2:A$96,0))</f>
        <v>0.97210146257558039</v>
      </c>
      <c r="N190">
        <f t="shared" si="48"/>
        <v>1225.975480541819</v>
      </c>
      <c r="O190" s="53">
        <f t="shared" si="62"/>
        <v>1860.02</v>
      </c>
      <c r="P190" s="54">
        <f t="shared" si="49"/>
        <v>6.3099999999999454</v>
      </c>
      <c r="Q190" s="55">
        <f t="shared" si="50"/>
        <v>3.4039844420108568E-3</v>
      </c>
      <c r="R190" s="5">
        <f t="shared" si="51"/>
        <v>2345783</v>
      </c>
      <c r="S190" s="26">
        <f t="shared" si="52"/>
        <v>93</v>
      </c>
      <c r="T190" s="5">
        <f t="shared" si="53"/>
        <v>1897.22</v>
      </c>
      <c r="U190" s="5">
        <f t="shared" si="54"/>
        <v>2392698</v>
      </c>
      <c r="V190" s="54">
        <f t="shared" si="55"/>
        <v>43.509999999999991</v>
      </c>
      <c r="W190" s="56">
        <f t="shared" si="56"/>
        <v>2.3471848347368245E-2</v>
      </c>
      <c r="X190" s="58">
        <f t="shared" si="57"/>
        <v>93</v>
      </c>
      <c r="Y190" s="5">
        <f t="shared" si="58"/>
        <v>1935.16</v>
      </c>
      <c r="Z190" s="5">
        <f t="shared" si="59"/>
        <v>2440546</v>
      </c>
      <c r="AA190" s="53">
        <f t="shared" si="60"/>
        <v>37.940000000000055</v>
      </c>
      <c r="AB190" s="56">
        <f t="shared" si="61"/>
        <v>1.9997680817195714E-2</v>
      </c>
    </row>
    <row r="191" spans="1:28" ht="15" customHeight="1" x14ac:dyDescent="0.25">
      <c r="A191" s="2" t="s">
        <v>180</v>
      </c>
      <c r="B191" s="45">
        <v>12841</v>
      </c>
      <c r="C191" s="44">
        <v>9.3000000000000007</v>
      </c>
      <c r="D191" s="6" t="s">
        <v>180</v>
      </c>
      <c r="E191" s="12" t="s">
        <v>368</v>
      </c>
      <c r="F191" s="6">
        <v>82</v>
      </c>
      <c r="G191" s="7">
        <v>1380.74</v>
      </c>
      <c r="H191" s="7">
        <f t="shared" si="44"/>
        <v>12841</v>
      </c>
      <c r="I191">
        <f t="shared" si="45"/>
        <v>0.72407192788332952</v>
      </c>
      <c r="J191" s="6">
        <f t="shared" si="46"/>
        <v>82</v>
      </c>
      <c r="K191" s="6">
        <v>1</v>
      </c>
      <c r="L191">
        <f t="shared" si="47"/>
        <v>6.7338689293149647</v>
      </c>
      <c r="M191">
        <f>INDEX(Sheet1!B$2:B$96,MATCH(Query2aGONLY!J191,Sheet1!A$2:A$96,0))</f>
        <v>0.72407192788332952</v>
      </c>
      <c r="N191">
        <f t="shared" si="48"/>
        <v>6.7338689293149647</v>
      </c>
      <c r="O191" s="53">
        <f t="shared" si="62"/>
        <v>1385.44</v>
      </c>
      <c r="P191" s="54">
        <f t="shared" si="49"/>
        <v>4.7000000000000455</v>
      </c>
      <c r="Q191" s="55">
        <f t="shared" si="50"/>
        <v>3.4039717832466975E-3</v>
      </c>
      <c r="R191" s="5">
        <f t="shared" si="51"/>
        <v>12885</v>
      </c>
      <c r="S191" s="26">
        <f t="shared" si="52"/>
        <v>82</v>
      </c>
      <c r="T191" s="5">
        <f t="shared" si="53"/>
        <v>1413.15</v>
      </c>
      <c r="U191" s="5">
        <f t="shared" si="54"/>
        <v>13142</v>
      </c>
      <c r="V191" s="54">
        <f t="shared" si="55"/>
        <v>32.410000000000082</v>
      </c>
      <c r="W191" s="56">
        <f t="shared" si="56"/>
        <v>2.3472920318090357E-2</v>
      </c>
      <c r="X191" s="58">
        <f t="shared" si="57"/>
        <v>82</v>
      </c>
      <c r="Y191" s="5">
        <f t="shared" si="58"/>
        <v>1441.41</v>
      </c>
      <c r="Z191" s="5">
        <f t="shared" si="59"/>
        <v>13405</v>
      </c>
      <c r="AA191" s="53">
        <f t="shared" si="60"/>
        <v>28.259999999999991</v>
      </c>
      <c r="AB191" s="56">
        <f t="shared" si="61"/>
        <v>1.9997877083112188E-2</v>
      </c>
    </row>
    <row r="192" spans="1:28" ht="15" customHeight="1" x14ac:dyDescent="0.25">
      <c r="A192" s="2" t="s">
        <v>181</v>
      </c>
      <c r="B192" s="45">
        <v>134842</v>
      </c>
      <c r="C192" s="44">
        <v>326.62</v>
      </c>
      <c r="D192" s="6" t="s">
        <v>181</v>
      </c>
      <c r="E192" s="12" t="s">
        <v>369</v>
      </c>
      <c r="F192" s="6">
        <v>15</v>
      </c>
      <c r="G192" s="7">
        <v>412.84</v>
      </c>
      <c r="H192" s="7">
        <f t="shared" si="44"/>
        <v>134842</v>
      </c>
      <c r="I192">
        <f t="shared" si="45"/>
        <v>0.21649684568228178</v>
      </c>
      <c r="J192" s="6">
        <f t="shared" si="46"/>
        <v>14</v>
      </c>
      <c r="K192" s="6">
        <v>0.94399999999999995</v>
      </c>
      <c r="L192">
        <f t="shared" si="47"/>
        <v>70.712199736746882</v>
      </c>
      <c r="M192">
        <f>INDEX(Sheet1!B$2:B$96,MATCH(Query2aGONLY!J192,Sheet1!A$2:A$96,0))</f>
        <v>0.21406883387260014</v>
      </c>
      <c r="N192">
        <f t="shared" si="48"/>
        <v>69.919162519468657</v>
      </c>
      <c r="O192" s="53">
        <f t="shared" si="62"/>
        <v>409.6</v>
      </c>
      <c r="P192" s="54">
        <f t="shared" si="49"/>
        <v>-3.2399999999999523</v>
      </c>
      <c r="Q192" s="55">
        <f t="shared" si="50"/>
        <v>-7.8480767367501997E-3</v>
      </c>
      <c r="R192" s="5">
        <f t="shared" si="51"/>
        <v>133784</v>
      </c>
      <c r="S192" s="26">
        <f t="shared" si="52"/>
        <v>14</v>
      </c>
      <c r="T192" s="5">
        <f t="shared" si="53"/>
        <v>417.79</v>
      </c>
      <c r="U192" s="5">
        <f t="shared" si="54"/>
        <v>136459</v>
      </c>
      <c r="V192" s="54">
        <f t="shared" si="55"/>
        <v>4.9500000000000455</v>
      </c>
      <c r="W192" s="56">
        <f t="shared" si="56"/>
        <v>1.1990117236701981E-2</v>
      </c>
      <c r="X192" s="58">
        <f t="shared" si="57"/>
        <v>14</v>
      </c>
      <c r="Y192" s="5">
        <f t="shared" si="58"/>
        <v>426.15</v>
      </c>
      <c r="Z192" s="5">
        <f t="shared" si="59"/>
        <v>139189</v>
      </c>
      <c r="AA192" s="53">
        <f t="shared" si="60"/>
        <v>8.3599999999999568</v>
      </c>
      <c r="AB192" s="56">
        <f t="shared" si="61"/>
        <v>2.0010052897388535E-2</v>
      </c>
    </row>
    <row r="193" spans="1:28" ht="15" customHeight="1" x14ac:dyDescent="0.25">
      <c r="A193" s="8" t="s">
        <v>391</v>
      </c>
      <c r="B193" s="27"/>
      <c r="C193" s="11"/>
      <c r="D193" s="6" t="s">
        <v>391</v>
      </c>
      <c r="E193" s="12" t="s">
        <v>370</v>
      </c>
      <c r="F193" s="6">
        <v>91</v>
      </c>
      <c r="G193" s="7">
        <v>1755.42</v>
      </c>
      <c r="H193" s="7">
        <f t="shared" si="44"/>
        <v>0</v>
      </c>
      <c r="I193">
        <f t="shared" si="45"/>
        <v>0.92055734145817059</v>
      </c>
      <c r="J193" s="6">
        <f t="shared" si="46"/>
        <v>91</v>
      </c>
      <c r="K193" s="6">
        <v>1</v>
      </c>
      <c r="L193">
        <f t="shared" si="47"/>
        <v>0</v>
      </c>
      <c r="M193">
        <f>INDEX(Sheet1!B$2:B$96,MATCH(Query2aGONLY!J193,Sheet1!A$2:A$96,0))</f>
        <v>0.92055734145817059</v>
      </c>
      <c r="N193">
        <f t="shared" si="48"/>
        <v>0</v>
      </c>
      <c r="O193" s="53">
        <f t="shared" ref="O193:O206" si="63">ROUND(O$3*M193,2)</f>
        <v>1761.39</v>
      </c>
      <c r="P193" s="54">
        <f t="shared" si="49"/>
        <v>5.9700000000000273</v>
      </c>
      <c r="Q193" s="55">
        <f t="shared" si="50"/>
        <v>3.4008955121851334E-3</v>
      </c>
      <c r="R193" s="5">
        <f t="shared" si="51"/>
        <v>0</v>
      </c>
      <c r="S193" s="26">
        <f t="shared" si="52"/>
        <v>91</v>
      </c>
      <c r="T193" s="5">
        <f t="shared" si="53"/>
        <v>1796.62</v>
      </c>
      <c r="U193" s="5">
        <f t="shared" si="54"/>
        <v>0</v>
      </c>
      <c r="V193" s="54">
        <f t="shared" si="55"/>
        <v>41.199999999999818</v>
      </c>
      <c r="W193" s="56">
        <f t="shared" si="56"/>
        <v>2.347016668375649E-2</v>
      </c>
      <c r="X193" s="58">
        <f t="shared" si="57"/>
        <v>91</v>
      </c>
      <c r="Y193" s="5">
        <f t="shared" si="58"/>
        <v>1832.55</v>
      </c>
      <c r="Z193" s="5">
        <f t="shared" si="59"/>
        <v>0</v>
      </c>
      <c r="AA193" s="53">
        <f t="shared" si="60"/>
        <v>35.930000000000064</v>
      </c>
      <c r="AB193" s="56">
        <f t="shared" si="61"/>
        <v>1.9998664158252754E-2</v>
      </c>
    </row>
    <row r="194" spans="1:28" ht="15" customHeight="1" x14ac:dyDescent="0.25">
      <c r="A194" s="2" t="s">
        <v>182</v>
      </c>
      <c r="B194" s="47">
        <v>2049740</v>
      </c>
      <c r="C194" s="46">
        <v>1105.75</v>
      </c>
      <c r="D194" s="6" t="s">
        <v>182</v>
      </c>
      <c r="E194" s="12" t="s">
        <v>371</v>
      </c>
      <c r="F194" s="6">
        <v>93</v>
      </c>
      <c r="G194" s="7">
        <v>1853.71</v>
      </c>
      <c r="H194" s="7">
        <f t="shared" si="44"/>
        <v>2049740</v>
      </c>
      <c r="I194">
        <f t="shared" si="45"/>
        <v>0.97210146257558039</v>
      </c>
      <c r="J194" s="6">
        <f t="shared" si="46"/>
        <v>93</v>
      </c>
      <c r="K194" s="6">
        <v>1</v>
      </c>
      <c r="L194">
        <f t="shared" si="47"/>
        <v>1074.9011922429481</v>
      </c>
      <c r="M194">
        <f>INDEX(Sheet1!B$2:B$96,MATCH(Query2aGONLY!J194,Sheet1!A$2:A$96,0))</f>
        <v>0.97210146257558039</v>
      </c>
      <c r="N194">
        <f t="shared" si="48"/>
        <v>1074.9011922429481</v>
      </c>
      <c r="O194" s="53">
        <f t="shared" si="63"/>
        <v>1860.02</v>
      </c>
      <c r="P194" s="54">
        <f t="shared" si="49"/>
        <v>6.3099999999999454</v>
      </c>
      <c r="Q194" s="55">
        <f t="shared" si="50"/>
        <v>3.4039844420108568E-3</v>
      </c>
      <c r="R194" s="5">
        <f t="shared" si="51"/>
        <v>2056717</v>
      </c>
      <c r="S194" s="26">
        <f t="shared" si="52"/>
        <v>93</v>
      </c>
      <c r="T194" s="5">
        <f t="shared" si="53"/>
        <v>1897.22</v>
      </c>
      <c r="U194" s="5">
        <f t="shared" si="54"/>
        <v>2097851</v>
      </c>
      <c r="V194" s="54">
        <f t="shared" si="55"/>
        <v>43.509999999999991</v>
      </c>
      <c r="W194" s="56">
        <f t="shared" si="56"/>
        <v>2.3471848347368245E-2</v>
      </c>
      <c r="X194" s="58">
        <f t="shared" si="57"/>
        <v>93</v>
      </c>
      <c r="Y194" s="5">
        <f t="shared" si="58"/>
        <v>1935.16</v>
      </c>
      <c r="Z194" s="5">
        <f t="shared" si="59"/>
        <v>2139803</v>
      </c>
      <c r="AA194" s="53">
        <f t="shared" si="60"/>
        <v>37.940000000000055</v>
      </c>
      <c r="AB194" s="56">
        <f t="shared" si="61"/>
        <v>1.9997680817195714E-2</v>
      </c>
    </row>
    <row r="195" spans="1:28" ht="15" customHeight="1" x14ac:dyDescent="0.25">
      <c r="A195" s="2" t="s">
        <v>183</v>
      </c>
      <c r="B195" s="47">
        <v>4959192</v>
      </c>
      <c r="C195" s="46">
        <v>8030.95</v>
      </c>
      <c r="D195" s="6" t="s">
        <v>183</v>
      </c>
      <c r="E195" s="12" t="s">
        <v>372</v>
      </c>
      <c r="F195" s="6">
        <v>45</v>
      </c>
      <c r="G195" s="7">
        <v>617.51</v>
      </c>
      <c r="H195" s="7">
        <f t="shared" si="44"/>
        <v>4959192</v>
      </c>
      <c r="I195">
        <f t="shared" si="45"/>
        <v>0.32382755347656678</v>
      </c>
      <c r="J195" s="6">
        <f t="shared" si="46"/>
        <v>45</v>
      </c>
      <c r="K195" s="6">
        <v>1</v>
      </c>
      <c r="L195">
        <f t="shared" si="47"/>
        <v>2600.6428905926341</v>
      </c>
      <c r="M195">
        <f>INDEX(Sheet1!B$2:B$96,MATCH(Query2aGONLY!J195,Sheet1!A$2:A$96,0))</f>
        <v>0.32382755347656678</v>
      </c>
      <c r="N195">
        <f t="shared" si="48"/>
        <v>2600.6428905926341</v>
      </c>
      <c r="O195" s="53">
        <f t="shared" si="63"/>
        <v>619.61</v>
      </c>
      <c r="P195" s="54">
        <f t="shared" si="49"/>
        <v>2.1000000000000227</v>
      </c>
      <c r="Q195" s="55">
        <f t="shared" si="50"/>
        <v>3.4007546436495323E-3</v>
      </c>
      <c r="R195" s="5">
        <f t="shared" si="51"/>
        <v>4976057</v>
      </c>
      <c r="S195" s="26">
        <f t="shared" si="52"/>
        <v>45</v>
      </c>
      <c r="T195" s="5">
        <f t="shared" si="53"/>
        <v>632</v>
      </c>
      <c r="U195" s="5">
        <f t="shared" si="54"/>
        <v>5075560</v>
      </c>
      <c r="V195" s="54">
        <f t="shared" si="55"/>
        <v>14.490000000000009</v>
      </c>
      <c r="W195" s="56">
        <f t="shared" si="56"/>
        <v>2.3465207041181536E-2</v>
      </c>
      <c r="X195" s="58">
        <f t="shared" si="57"/>
        <v>45</v>
      </c>
      <c r="Y195" s="5">
        <f t="shared" si="58"/>
        <v>644.64</v>
      </c>
      <c r="Z195" s="5">
        <f t="shared" si="59"/>
        <v>5177072</v>
      </c>
      <c r="AA195" s="53">
        <f t="shared" si="60"/>
        <v>12.639999999999986</v>
      </c>
      <c r="AB195" s="56">
        <f t="shared" si="61"/>
        <v>1.999999999999998E-2</v>
      </c>
    </row>
    <row r="196" spans="1:28" ht="15" customHeight="1" x14ac:dyDescent="0.25">
      <c r="A196" s="2" t="s">
        <v>184</v>
      </c>
      <c r="B196" s="47">
        <v>588995</v>
      </c>
      <c r="C196" s="46">
        <v>571.64</v>
      </c>
      <c r="D196" s="6" t="s">
        <v>184</v>
      </c>
      <c r="E196" s="12" t="s">
        <v>373</v>
      </c>
      <c r="F196" s="6">
        <v>70</v>
      </c>
      <c r="G196" s="7">
        <v>1030.3599999999999</v>
      </c>
      <c r="H196" s="7">
        <f t="shared" si="44"/>
        <v>588995</v>
      </c>
      <c r="I196">
        <f t="shared" si="45"/>
        <v>0.54032964324483057</v>
      </c>
      <c r="J196" s="6">
        <f t="shared" si="46"/>
        <v>70</v>
      </c>
      <c r="K196" s="6">
        <v>1</v>
      </c>
      <c r="L196">
        <f t="shared" si="47"/>
        <v>308.87403726447496</v>
      </c>
      <c r="M196">
        <f>INDEX(Sheet1!B$2:B$96,MATCH(Query2aGONLY!J196,Sheet1!A$2:A$96,0))</f>
        <v>0.54032964324483057</v>
      </c>
      <c r="N196">
        <f t="shared" si="48"/>
        <v>308.87403726447496</v>
      </c>
      <c r="O196" s="53">
        <f t="shared" si="63"/>
        <v>1033.8699999999999</v>
      </c>
      <c r="P196" s="54">
        <f t="shared" si="49"/>
        <v>3.5099999999999909</v>
      </c>
      <c r="Q196" s="55">
        <f t="shared" si="50"/>
        <v>3.4065763422493024E-3</v>
      </c>
      <c r="R196" s="5">
        <f t="shared" si="51"/>
        <v>591001</v>
      </c>
      <c r="S196" s="26">
        <f t="shared" si="52"/>
        <v>70</v>
      </c>
      <c r="T196" s="5">
        <f t="shared" si="53"/>
        <v>1054.55</v>
      </c>
      <c r="U196" s="5">
        <f t="shared" si="54"/>
        <v>602823</v>
      </c>
      <c r="V196" s="54">
        <f t="shared" si="55"/>
        <v>24.190000000000055</v>
      </c>
      <c r="W196" s="56">
        <f t="shared" si="56"/>
        <v>2.34772312589775E-2</v>
      </c>
      <c r="X196" s="58">
        <f t="shared" si="57"/>
        <v>70</v>
      </c>
      <c r="Y196" s="5">
        <f t="shared" si="58"/>
        <v>1075.6400000000001</v>
      </c>
      <c r="Z196" s="5">
        <f t="shared" si="59"/>
        <v>614879</v>
      </c>
      <c r="AA196" s="53">
        <f t="shared" si="60"/>
        <v>21.090000000000146</v>
      </c>
      <c r="AB196" s="56">
        <f t="shared" si="61"/>
        <v>1.9999051728225449E-2</v>
      </c>
    </row>
    <row r="197" spans="1:28" ht="15" customHeight="1" x14ac:dyDescent="0.25">
      <c r="A197" s="2" t="s">
        <v>185</v>
      </c>
      <c r="B197" s="47">
        <v>85616</v>
      </c>
      <c r="C197" s="46">
        <v>51.45</v>
      </c>
      <c r="D197" s="6" t="s">
        <v>185</v>
      </c>
      <c r="E197" s="12" t="s">
        <v>374</v>
      </c>
      <c r="F197" s="6">
        <v>89</v>
      </c>
      <c r="G197" s="7">
        <v>1664.07</v>
      </c>
      <c r="H197" s="7">
        <f t="shared" si="44"/>
        <v>85616</v>
      </c>
      <c r="I197">
        <f t="shared" si="45"/>
        <v>0.87265261601229205</v>
      </c>
      <c r="J197" s="6">
        <f t="shared" si="46"/>
        <v>89</v>
      </c>
      <c r="K197" s="6">
        <v>1</v>
      </c>
      <c r="L197">
        <f t="shared" si="47"/>
        <v>44.897977093832431</v>
      </c>
      <c r="M197">
        <f>INDEX(Sheet1!B$2:B$96,MATCH(Query2aGONLY!J197,Sheet1!A$2:A$96,0))</f>
        <v>0.87265261601229205</v>
      </c>
      <c r="N197">
        <f t="shared" si="48"/>
        <v>44.897977093832431</v>
      </c>
      <c r="O197" s="53">
        <f t="shared" si="63"/>
        <v>1669.73</v>
      </c>
      <c r="P197" s="54">
        <f t="shared" si="49"/>
        <v>5.6600000000000819</v>
      </c>
      <c r="Q197" s="55">
        <f t="shared" si="50"/>
        <v>3.4012992241913395E-3</v>
      </c>
      <c r="R197" s="5">
        <f t="shared" si="51"/>
        <v>85908</v>
      </c>
      <c r="S197" s="26">
        <f t="shared" si="52"/>
        <v>89</v>
      </c>
      <c r="T197" s="5">
        <f t="shared" si="53"/>
        <v>1703.12</v>
      </c>
      <c r="U197" s="5">
        <f t="shared" si="54"/>
        <v>87626</v>
      </c>
      <c r="V197" s="54">
        <f t="shared" si="55"/>
        <v>39.049999999999955</v>
      </c>
      <c r="W197" s="56">
        <f t="shared" si="56"/>
        <v>2.3466560901885109E-2</v>
      </c>
      <c r="X197" s="58">
        <f t="shared" si="57"/>
        <v>89</v>
      </c>
      <c r="Y197" s="5">
        <f t="shared" si="58"/>
        <v>1737.18</v>
      </c>
      <c r="Z197" s="5">
        <f t="shared" si="59"/>
        <v>89378</v>
      </c>
      <c r="AA197" s="53">
        <f t="shared" si="60"/>
        <v>34.060000000000173</v>
      </c>
      <c r="AB197" s="56">
        <f t="shared" si="61"/>
        <v>1.999859082155114E-2</v>
      </c>
    </row>
    <row r="198" spans="1:28" ht="15" customHeight="1" x14ac:dyDescent="0.25">
      <c r="A198" s="2" t="s">
        <v>186</v>
      </c>
      <c r="B198" s="47">
        <v>1495539</v>
      </c>
      <c r="C198" s="46">
        <v>1776.47</v>
      </c>
      <c r="D198" s="6" t="s">
        <v>186</v>
      </c>
      <c r="E198" s="12" t="s">
        <v>375</v>
      </c>
      <c r="F198" s="6">
        <v>61</v>
      </c>
      <c r="G198" s="7">
        <v>841.86</v>
      </c>
      <c r="H198" s="7">
        <f t="shared" si="44"/>
        <v>1495539</v>
      </c>
      <c r="I198">
        <f t="shared" si="45"/>
        <v>0.44147862248349423</v>
      </c>
      <c r="J198" s="6">
        <f t="shared" si="46"/>
        <v>61</v>
      </c>
      <c r="K198" s="6">
        <v>1</v>
      </c>
      <c r="L198">
        <f t="shared" si="47"/>
        <v>784.27352848325302</v>
      </c>
      <c r="M198">
        <f>INDEX(Sheet1!B$2:B$96,MATCH(Query2aGONLY!J198,Sheet1!A$2:A$96,0))</f>
        <v>0.44147862248349423</v>
      </c>
      <c r="N198">
        <f t="shared" si="48"/>
        <v>784.27352848325302</v>
      </c>
      <c r="O198" s="53">
        <f t="shared" si="63"/>
        <v>844.73</v>
      </c>
      <c r="P198" s="54">
        <f t="shared" si="49"/>
        <v>2.8700000000000045</v>
      </c>
      <c r="Q198" s="55">
        <f t="shared" si="50"/>
        <v>3.4091179055900085E-3</v>
      </c>
      <c r="R198" s="5">
        <f t="shared" si="51"/>
        <v>1500638</v>
      </c>
      <c r="S198" s="26">
        <f t="shared" si="52"/>
        <v>61</v>
      </c>
      <c r="T198" s="5">
        <f t="shared" si="53"/>
        <v>861.62</v>
      </c>
      <c r="U198" s="5">
        <f t="shared" si="54"/>
        <v>1530642</v>
      </c>
      <c r="V198" s="54">
        <f t="shared" si="55"/>
        <v>19.759999999999991</v>
      </c>
      <c r="W198" s="56">
        <f t="shared" si="56"/>
        <v>2.3471836172285168E-2</v>
      </c>
      <c r="X198" s="58">
        <f t="shared" si="57"/>
        <v>61</v>
      </c>
      <c r="Y198" s="5">
        <f t="shared" si="58"/>
        <v>878.85</v>
      </c>
      <c r="Z198" s="5">
        <f t="shared" si="59"/>
        <v>1561251</v>
      </c>
      <c r="AA198" s="53">
        <f t="shared" si="60"/>
        <v>17.230000000000018</v>
      </c>
      <c r="AB198" s="56">
        <f t="shared" si="61"/>
        <v>1.9997214549337314E-2</v>
      </c>
    </row>
    <row r="199" spans="1:28" ht="15" customHeight="1" x14ac:dyDescent="0.25">
      <c r="A199" s="2" t="s">
        <v>187</v>
      </c>
      <c r="B199" s="47">
        <v>2888566</v>
      </c>
      <c r="C199" s="46">
        <v>3142</v>
      </c>
      <c r="D199" s="6" t="s">
        <v>187</v>
      </c>
      <c r="E199" s="12" t="s">
        <v>376</v>
      </c>
      <c r="F199" s="6">
        <v>65</v>
      </c>
      <c r="G199" s="7">
        <v>919.34</v>
      </c>
      <c r="H199" s="7">
        <f t="shared" ref="H199:H211" si="64">ROUND(C199*G199,0)</f>
        <v>2888566</v>
      </c>
      <c r="I199">
        <f t="shared" ref="I199:I211" si="65">G199/MAX($G$7:$G$211)</f>
        <v>0.48210980067229181</v>
      </c>
      <c r="J199" s="6">
        <f t="shared" ref="J199:J211" si="66">ROUND(F199*K199,0)</f>
        <v>65</v>
      </c>
      <c r="K199" s="6">
        <v>1</v>
      </c>
      <c r="L199">
        <f t="shared" ref="L199:L211" si="67">C199*I199</f>
        <v>1514.7889937123409</v>
      </c>
      <c r="M199">
        <f>INDEX(Sheet1!B$2:B$96,MATCH(Query2aGONLY!J199,Sheet1!A$2:A$96,0))</f>
        <v>0.48210980067229181</v>
      </c>
      <c r="N199">
        <f t="shared" ref="N199:N211" si="68">M199*C199</f>
        <v>1514.7889937123409</v>
      </c>
      <c r="O199" s="53">
        <f t="shared" si="63"/>
        <v>922.47</v>
      </c>
      <c r="P199" s="54">
        <f t="shared" ref="P199:P211" si="69">O199-G199</f>
        <v>3.1299999999999955</v>
      </c>
      <c r="Q199" s="55">
        <f t="shared" ref="Q199:Q211" si="70">P199/G199</f>
        <v>3.4046163552113422E-3</v>
      </c>
      <c r="R199" s="5">
        <f t="shared" si="51"/>
        <v>2898401</v>
      </c>
      <c r="S199" s="26">
        <f t="shared" si="52"/>
        <v>65</v>
      </c>
      <c r="T199" s="5">
        <f t="shared" si="53"/>
        <v>940.92</v>
      </c>
      <c r="U199" s="5">
        <f t="shared" si="54"/>
        <v>2956371</v>
      </c>
      <c r="V199" s="54">
        <f t="shared" si="55"/>
        <v>21.579999999999927</v>
      </c>
      <c r="W199" s="56">
        <f t="shared" si="56"/>
        <v>2.3473361324428316E-2</v>
      </c>
      <c r="X199" s="58">
        <f t="shared" si="57"/>
        <v>65</v>
      </c>
      <c r="Y199" s="5">
        <f t="shared" si="58"/>
        <v>959.74</v>
      </c>
      <c r="Z199" s="5">
        <f t="shared" si="59"/>
        <v>3015503</v>
      </c>
      <c r="AA199" s="53">
        <f t="shared" si="60"/>
        <v>18.82000000000005</v>
      </c>
      <c r="AB199" s="56">
        <f t="shared" si="61"/>
        <v>2.0001700463376324E-2</v>
      </c>
    </row>
    <row r="200" spans="1:28" ht="15" customHeight="1" x14ac:dyDescent="0.25">
      <c r="A200" s="2" t="s">
        <v>188</v>
      </c>
      <c r="B200" s="47">
        <v>36961</v>
      </c>
      <c r="C200" s="46">
        <v>74.33</v>
      </c>
      <c r="D200" s="6" t="s">
        <v>188</v>
      </c>
      <c r="E200" s="12" t="s">
        <v>377</v>
      </c>
      <c r="F200" s="6">
        <v>31</v>
      </c>
      <c r="G200" s="7">
        <v>497.25</v>
      </c>
      <c r="H200" s="7">
        <f t="shared" si="64"/>
        <v>36961</v>
      </c>
      <c r="I200">
        <f t="shared" si="65"/>
        <v>0.26076217545662878</v>
      </c>
      <c r="J200" s="6">
        <f t="shared" si="66"/>
        <v>31</v>
      </c>
      <c r="K200" s="6">
        <v>1</v>
      </c>
      <c r="L200">
        <f t="shared" si="67"/>
        <v>19.382452501691215</v>
      </c>
      <c r="M200">
        <f>INDEX(Sheet1!B$2:B$96,MATCH(Query2aGONLY!J200,Sheet1!A$2:A$96,0))</f>
        <v>0.26076217545662878</v>
      </c>
      <c r="N200">
        <f t="shared" si="68"/>
        <v>19.382452501691215</v>
      </c>
      <c r="O200" s="53">
        <f t="shared" si="63"/>
        <v>498.94</v>
      </c>
      <c r="P200" s="54">
        <f t="shared" si="69"/>
        <v>1.6899999999999977</v>
      </c>
      <c r="Q200" s="55">
        <f t="shared" si="70"/>
        <v>3.3986928104575119E-3</v>
      </c>
      <c r="R200" s="5">
        <f t="shared" ref="R200:R211" si="71">ROUND(O200*C200,0)</f>
        <v>37086</v>
      </c>
      <c r="S200" s="26">
        <f t="shared" ref="S200:S211" si="72">J200</f>
        <v>31</v>
      </c>
      <c r="T200" s="5">
        <f t="shared" ref="T200:T209" si="73">ROUND(O200*1.02,2)</f>
        <v>508.92</v>
      </c>
      <c r="U200" s="5">
        <f t="shared" ref="U200:U211" si="74">ROUND(T200*C200,0)</f>
        <v>37828</v>
      </c>
      <c r="V200" s="54">
        <f t="shared" ref="V200:V211" si="75">T200-G200</f>
        <v>11.670000000000016</v>
      </c>
      <c r="W200" s="56">
        <f t="shared" ref="W200:W211" si="76">V200/G200</f>
        <v>2.3469079939668208E-2</v>
      </c>
      <c r="X200" s="58">
        <f t="shared" ref="X200:X211" si="77">S200</f>
        <v>31</v>
      </c>
      <c r="Y200" s="5">
        <f t="shared" ref="Y200:Y206" si="78">ROUND(T200*1.02,2)</f>
        <v>519.1</v>
      </c>
      <c r="Z200" s="5">
        <f t="shared" ref="Z200:Z211" si="79">ROUND(Y200*C200,0)</f>
        <v>38585</v>
      </c>
      <c r="AA200" s="53">
        <f t="shared" ref="AA200:AA211" si="80">Y200-T200</f>
        <v>10.180000000000007</v>
      </c>
      <c r="AB200" s="56">
        <f t="shared" ref="AB200:AB211" si="81">AA200/T200</f>
        <v>2.0003143912599244E-2</v>
      </c>
    </row>
    <row r="201" spans="1:28" ht="15" customHeight="1" x14ac:dyDescent="0.25">
      <c r="A201" s="2" t="s">
        <v>189</v>
      </c>
      <c r="B201" s="47">
        <v>999125</v>
      </c>
      <c r="C201" s="46">
        <v>1479.44</v>
      </c>
      <c r="D201" s="6" t="s">
        <v>189</v>
      </c>
      <c r="E201" s="12" t="s">
        <v>378</v>
      </c>
      <c r="F201" s="6">
        <v>50</v>
      </c>
      <c r="G201" s="7">
        <v>675.34</v>
      </c>
      <c r="H201" s="7">
        <f t="shared" si="64"/>
        <v>999125</v>
      </c>
      <c r="I201">
        <f t="shared" si="65"/>
        <v>0.35415410271066805</v>
      </c>
      <c r="J201" s="6">
        <f t="shared" si="66"/>
        <v>47</v>
      </c>
      <c r="K201" s="6">
        <v>0.94399999999999995</v>
      </c>
      <c r="L201">
        <f t="shared" si="67"/>
        <v>523.94974571427076</v>
      </c>
      <c r="M201">
        <f>INDEX(Sheet1!B$2:B$96,MATCH(Query2aGONLY!J201,Sheet1!A$2:A$96,0))</f>
        <v>0.33474574049116113</v>
      </c>
      <c r="N201">
        <f t="shared" si="68"/>
        <v>495.23623831224342</v>
      </c>
      <c r="O201" s="53">
        <f t="shared" si="63"/>
        <v>640.5</v>
      </c>
      <c r="P201" s="54">
        <f t="shared" si="69"/>
        <v>-34.840000000000032</v>
      </c>
      <c r="Q201" s="55">
        <f t="shared" si="70"/>
        <v>-5.1588829330411395E-2</v>
      </c>
      <c r="R201" s="5">
        <f t="shared" si="71"/>
        <v>947581</v>
      </c>
      <c r="S201" s="26">
        <f t="shared" si="72"/>
        <v>47</v>
      </c>
      <c r="T201" s="5">
        <f t="shared" si="73"/>
        <v>653.30999999999995</v>
      </c>
      <c r="U201" s="5">
        <f t="shared" si="74"/>
        <v>966533</v>
      </c>
      <c r="V201" s="54">
        <f t="shared" si="75"/>
        <v>-22.030000000000086</v>
      </c>
      <c r="W201" s="56">
        <f t="shared" si="76"/>
        <v>-3.26206059170197E-2</v>
      </c>
      <c r="X201" s="58">
        <f t="shared" si="77"/>
        <v>47</v>
      </c>
      <c r="Y201" s="5">
        <f t="shared" si="78"/>
        <v>666.38</v>
      </c>
      <c r="Z201" s="5">
        <f t="shared" si="79"/>
        <v>985869</v>
      </c>
      <c r="AA201" s="53">
        <f t="shared" si="80"/>
        <v>13.07000000000005</v>
      </c>
      <c r="AB201" s="56">
        <f t="shared" si="81"/>
        <v>2.0005816534264056E-2</v>
      </c>
    </row>
    <row r="202" spans="1:28" ht="15" customHeight="1" x14ac:dyDescent="0.25">
      <c r="A202" s="2" t="s">
        <v>190</v>
      </c>
      <c r="B202" s="47">
        <v>29619</v>
      </c>
      <c r="C202" s="46">
        <v>46.4</v>
      </c>
      <c r="D202" s="6" t="s">
        <v>190</v>
      </c>
      <c r="E202" s="12" t="s">
        <v>379</v>
      </c>
      <c r="F202" s="6">
        <v>47</v>
      </c>
      <c r="G202" s="7">
        <v>638.33000000000004</v>
      </c>
      <c r="H202" s="7">
        <f t="shared" si="64"/>
        <v>29619</v>
      </c>
      <c r="I202">
        <f t="shared" si="65"/>
        <v>0.33474574049116113</v>
      </c>
      <c r="J202" s="6">
        <f t="shared" si="66"/>
        <v>47</v>
      </c>
      <c r="K202" s="6">
        <v>1</v>
      </c>
      <c r="L202">
        <f t="shared" si="67"/>
        <v>15.532202358789876</v>
      </c>
      <c r="M202">
        <f>INDEX(Sheet1!B$2:B$96,MATCH(Query2aGONLY!J202,Sheet1!A$2:A$96,0))</f>
        <v>0.33474574049116113</v>
      </c>
      <c r="N202">
        <f t="shared" si="68"/>
        <v>15.532202358789876</v>
      </c>
      <c r="O202" s="53">
        <f t="shared" si="63"/>
        <v>640.5</v>
      </c>
      <c r="P202" s="54">
        <f t="shared" si="69"/>
        <v>2.1699999999999591</v>
      </c>
      <c r="Q202" s="55">
        <f t="shared" si="70"/>
        <v>3.39949555872348E-3</v>
      </c>
      <c r="R202" s="5">
        <f t="shared" si="71"/>
        <v>29719</v>
      </c>
      <c r="S202" s="26">
        <f t="shared" si="72"/>
        <v>47</v>
      </c>
      <c r="T202" s="5">
        <f t="shared" si="73"/>
        <v>653.30999999999995</v>
      </c>
      <c r="U202" s="5">
        <f t="shared" si="74"/>
        <v>30314</v>
      </c>
      <c r="V202" s="54">
        <f t="shared" si="75"/>
        <v>14.979999999999905</v>
      </c>
      <c r="W202" s="56">
        <f t="shared" si="76"/>
        <v>2.3467485469897863E-2</v>
      </c>
      <c r="X202" s="58">
        <f t="shared" si="77"/>
        <v>47</v>
      </c>
      <c r="Y202" s="5">
        <f t="shared" si="78"/>
        <v>666.38</v>
      </c>
      <c r="Z202" s="5">
        <f t="shared" si="79"/>
        <v>30920</v>
      </c>
      <c r="AA202" s="53">
        <f t="shared" si="80"/>
        <v>13.07000000000005</v>
      </c>
      <c r="AB202" s="56">
        <f t="shared" si="81"/>
        <v>2.0005816534264056E-2</v>
      </c>
    </row>
    <row r="203" spans="1:28" ht="15" customHeight="1" x14ac:dyDescent="0.25">
      <c r="A203" s="2" t="s">
        <v>191</v>
      </c>
      <c r="B203" s="47">
        <v>232</v>
      </c>
      <c r="C203" s="46">
        <v>0.22</v>
      </c>
      <c r="D203" s="6" t="s">
        <v>191</v>
      </c>
      <c r="E203" s="12" t="s">
        <v>380</v>
      </c>
      <c r="F203" s="6">
        <v>71</v>
      </c>
      <c r="G203" s="7">
        <v>1053.49</v>
      </c>
      <c r="H203" s="7">
        <f t="shared" si="64"/>
        <v>232</v>
      </c>
      <c r="I203">
        <f t="shared" si="65"/>
        <v>0.55245921412127474</v>
      </c>
      <c r="J203" s="6">
        <f t="shared" si="66"/>
        <v>71</v>
      </c>
      <c r="K203" s="6">
        <v>1</v>
      </c>
      <c r="L203">
        <f t="shared" si="67"/>
        <v>0.12154102710668044</v>
      </c>
      <c r="M203">
        <f>INDEX(Sheet1!B$2:B$96,MATCH(Query2aGONLY!J203,Sheet1!A$2:A$96,0))</f>
        <v>0.55245921412127474</v>
      </c>
      <c r="N203">
        <f t="shared" si="68"/>
        <v>0.12154102710668044</v>
      </c>
      <c r="O203" s="53">
        <f t="shared" si="63"/>
        <v>1057.08</v>
      </c>
      <c r="P203" s="54">
        <f t="shared" si="69"/>
        <v>3.5899999999999181</v>
      </c>
      <c r="Q203" s="55">
        <f t="shared" si="70"/>
        <v>3.4077210035215505E-3</v>
      </c>
      <c r="R203" s="5">
        <f t="shared" si="71"/>
        <v>233</v>
      </c>
      <c r="S203" s="26">
        <f t="shared" si="72"/>
        <v>71</v>
      </c>
      <c r="T203" s="5">
        <f t="shared" si="73"/>
        <v>1078.22</v>
      </c>
      <c r="U203" s="5">
        <f t="shared" si="74"/>
        <v>237</v>
      </c>
      <c r="V203" s="54">
        <f t="shared" si="75"/>
        <v>24.730000000000018</v>
      </c>
      <c r="W203" s="56">
        <f t="shared" si="76"/>
        <v>2.3474356662142041E-2</v>
      </c>
      <c r="X203" s="58">
        <f t="shared" si="77"/>
        <v>71</v>
      </c>
      <c r="Y203" s="5">
        <f t="shared" si="78"/>
        <v>1099.78</v>
      </c>
      <c r="Z203" s="5">
        <f t="shared" si="79"/>
        <v>242</v>
      </c>
      <c r="AA203" s="53">
        <f t="shared" si="80"/>
        <v>21.559999999999945</v>
      </c>
      <c r="AB203" s="56">
        <f t="shared" si="81"/>
        <v>1.9995919200163182E-2</v>
      </c>
    </row>
    <row r="204" spans="1:28" ht="15" customHeight="1" x14ac:dyDescent="0.25">
      <c r="A204" s="2" t="s">
        <v>192</v>
      </c>
      <c r="B204" s="47">
        <v>2413</v>
      </c>
      <c r="C204" s="46">
        <v>3.78</v>
      </c>
      <c r="D204" s="6" t="s">
        <v>192</v>
      </c>
      <c r="E204" s="12" t="s">
        <v>381</v>
      </c>
      <c r="F204" s="6">
        <v>47</v>
      </c>
      <c r="G204" s="7">
        <v>638.33000000000004</v>
      </c>
      <c r="H204" s="7">
        <f t="shared" si="64"/>
        <v>2413</v>
      </c>
      <c r="I204">
        <f t="shared" si="65"/>
        <v>0.33474574049116113</v>
      </c>
      <c r="J204" s="6">
        <f t="shared" si="66"/>
        <v>47</v>
      </c>
      <c r="K204" s="6">
        <v>1</v>
      </c>
      <c r="L204">
        <f t="shared" si="67"/>
        <v>1.265338899056589</v>
      </c>
      <c r="M204">
        <f>INDEX(Sheet1!B$2:B$96,MATCH(Query2aGONLY!J204,Sheet1!A$2:A$96,0))</f>
        <v>0.33474574049116113</v>
      </c>
      <c r="N204">
        <f t="shared" si="68"/>
        <v>1.265338899056589</v>
      </c>
      <c r="O204" s="53">
        <f t="shared" si="63"/>
        <v>640.5</v>
      </c>
      <c r="P204" s="54">
        <f t="shared" si="69"/>
        <v>2.1699999999999591</v>
      </c>
      <c r="Q204" s="55">
        <f t="shared" si="70"/>
        <v>3.39949555872348E-3</v>
      </c>
      <c r="R204" s="5">
        <f t="shared" si="71"/>
        <v>2421</v>
      </c>
      <c r="S204" s="26">
        <f t="shared" si="72"/>
        <v>47</v>
      </c>
      <c r="T204" s="5">
        <f t="shared" si="73"/>
        <v>653.30999999999995</v>
      </c>
      <c r="U204" s="5">
        <f t="shared" si="74"/>
        <v>2470</v>
      </c>
      <c r="V204" s="54">
        <f t="shared" si="75"/>
        <v>14.979999999999905</v>
      </c>
      <c r="W204" s="56">
        <f t="shared" si="76"/>
        <v>2.3467485469897863E-2</v>
      </c>
      <c r="X204" s="58">
        <f t="shared" si="77"/>
        <v>47</v>
      </c>
      <c r="Y204" s="5">
        <f t="shared" si="78"/>
        <v>666.38</v>
      </c>
      <c r="Z204" s="5">
        <f t="shared" si="79"/>
        <v>2519</v>
      </c>
      <c r="AA204" s="53">
        <f t="shared" si="80"/>
        <v>13.07000000000005</v>
      </c>
      <c r="AB204" s="56">
        <f t="shared" si="81"/>
        <v>2.0005816534264056E-2</v>
      </c>
    </row>
    <row r="205" spans="1:28" ht="15" customHeight="1" x14ac:dyDescent="0.25">
      <c r="A205" s="8" t="s">
        <v>392</v>
      </c>
      <c r="B205" s="27"/>
      <c r="C205" s="11"/>
      <c r="D205" s="6" t="s">
        <v>392</v>
      </c>
      <c r="E205" s="12" t="s">
        <v>382</v>
      </c>
      <c r="F205" s="6">
        <v>52</v>
      </c>
      <c r="G205" s="7">
        <v>700.78</v>
      </c>
      <c r="H205" s="7">
        <f t="shared" si="64"/>
        <v>0</v>
      </c>
      <c r="I205">
        <f t="shared" si="65"/>
        <v>0.36749505744896188</v>
      </c>
      <c r="J205" s="6">
        <f t="shared" si="66"/>
        <v>52</v>
      </c>
      <c r="K205" s="6">
        <v>1</v>
      </c>
      <c r="L205">
        <f t="shared" si="67"/>
        <v>0</v>
      </c>
      <c r="M205">
        <f>INDEX(Sheet1!B$2:B$96,MATCH(Query2aGONLY!J205,Sheet1!A$2:A$96,0))</f>
        <v>0.36749505744896188</v>
      </c>
      <c r="N205">
        <f t="shared" si="68"/>
        <v>0</v>
      </c>
      <c r="O205" s="53">
        <f t="shared" si="63"/>
        <v>703.17</v>
      </c>
      <c r="P205" s="54">
        <f t="shared" si="69"/>
        <v>2.3899999999999864</v>
      </c>
      <c r="Q205" s="55">
        <f t="shared" si="70"/>
        <v>3.4104854590598851E-3</v>
      </c>
      <c r="R205" s="5">
        <f t="shared" si="71"/>
        <v>0</v>
      </c>
      <c r="S205" s="26">
        <f t="shared" si="72"/>
        <v>52</v>
      </c>
      <c r="T205" s="5">
        <f t="shared" si="73"/>
        <v>717.23</v>
      </c>
      <c r="U205" s="5">
        <f t="shared" si="74"/>
        <v>0</v>
      </c>
      <c r="V205" s="54">
        <f t="shared" si="75"/>
        <v>16.450000000000045</v>
      </c>
      <c r="W205" s="56">
        <f t="shared" si="76"/>
        <v>2.347384343160485E-2</v>
      </c>
      <c r="X205" s="58">
        <f t="shared" si="77"/>
        <v>52</v>
      </c>
      <c r="Y205" s="5">
        <f t="shared" si="78"/>
        <v>731.57</v>
      </c>
      <c r="Z205" s="5">
        <f t="shared" si="79"/>
        <v>0</v>
      </c>
      <c r="AA205" s="53">
        <f t="shared" si="80"/>
        <v>14.340000000000032</v>
      </c>
      <c r="AB205" s="56">
        <f t="shared" si="81"/>
        <v>1.9993586436707934E-2</v>
      </c>
    </row>
    <row r="206" spans="1:28" ht="15" customHeight="1" x14ac:dyDescent="0.25">
      <c r="A206" s="2" t="s">
        <v>193</v>
      </c>
      <c r="B206" s="49">
        <v>25887</v>
      </c>
      <c r="C206" s="48">
        <v>28.81</v>
      </c>
      <c r="D206" s="6" t="s">
        <v>193</v>
      </c>
      <c r="E206" s="12" t="s">
        <v>383</v>
      </c>
      <c r="F206" s="6">
        <v>64</v>
      </c>
      <c r="G206" s="7">
        <v>898.53</v>
      </c>
      <c r="H206" s="7">
        <f t="shared" si="64"/>
        <v>25887</v>
      </c>
      <c r="I206">
        <f t="shared" si="65"/>
        <v>0.47119685774367953</v>
      </c>
      <c r="J206" s="6">
        <f t="shared" si="66"/>
        <v>64</v>
      </c>
      <c r="K206" s="6">
        <v>1</v>
      </c>
      <c r="L206">
        <f t="shared" si="67"/>
        <v>13.575181471595407</v>
      </c>
      <c r="M206">
        <f>INDEX(Sheet1!B$2:B$96,MATCH(Query2aGONLY!J206,Sheet1!A$2:A$96,0))</f>
        <v>0.47119685774367953</v>
      </c>
      <c r="N206">
        <f t="shared" si="68"/>
        <v>13.575181471595407</v>
      </c>
      <c r="O206" s="53">
        <f t="shared" si="63"/>
        <v>901.59</v>
      </c>
      <c r="P206" s="54">
        <f t="shared" si="69"/>
        <v>3.0600000000000591</v>
      </c>
      <c r="Q206" s="55">
        <f t="shared" si="70"/>
        <v>3.4055624186171405E-3</v>
      </c>
      <c r="R206" s="5">
        <f t="shared" si="71"/>
        <v>25975</v>
      </c>
      <c r="S206" s="26">
        <f t="shared" si="72"/>
        <v>64</v>
      </c>
      <c r="T206" s="5">
        <f t="shared" si="73"/>
        <v>919.62</v>
      </c>
      <c r="U206" s="5">
        <f t="shared" si="74"/>
        <v>26494</v>
      </c>
      <c r="V206" s="54">
        <f t="shared" si="75"/>
        <v>21.090000000000032</v>
      </c>
      <c r="W206" s="56">
        <f t="shared" si="76"/>
        <v>2.3471670394978501E-2</v>
      </c>
      <c r="X206" s="58">
        <f t="shared" si="77"/>
        <v>64</v>
      </c>
      <c r="Y206" s="5">
        <f t="shared" si="78"/>
        <v>938.01</v>
      </c>
      <c r="Z206" s="5">
        <f t="shared" si="79"/>
        <v>27024</v>
      </c>
      <c r="AA206" s="53">
        <f t="shared" si="80"/>
        <v>18.389999999999986</v>
      </c>
      <c r="AB206" s="56">
        <f t="shared" si="81"/>
        <v>1.9997390226397845E-2</v>
      </c>
    </row>
    <row r="207" spans="1:28" ht="15" customHeight="1" x14ac:dyDescent="0.25">
      <c r="A207" s="2" t="s">
        <v>194</v>
      </c>
      <c r="B207" s="49">
        <v>3598</v>
      </c>
      <c r="C207" s="48">
        <v>9.91</v>
      </c>
      <c r="D207" s="6" t="s">
        <v>194</v>
      </c>
      <c r="E207" s="12" t="s">
        <v>384</v>
      </c>
      <c r="F207" s="6">
        <v>0</v>
      </c>
      <c r="G207" s="7">
        <v>363.11</v>
      </c>
      <c r="H207" s="7">
        <f t="shared" si="64"/>
        <v>3598</v>
      </c>
      <c r="I207">
        <f t="shared" si="65"/>
        <v>0.19041800609362791</v>
      </c>
      <c r="J207" s="6">
        <f t="shared" si="66"/>
        <v>0</v>
      </c>
      <c r="K207" s="6">
        <v>1</v>
      </c>
      <c r="L207">
        <f t="shared" si="67"/>
        <v>1.8870424403878527</v>
      </c>
      <c r="M207">
        <f>INDEX(Sheet1!B$2:B$96,MATCH(Query2aGONLY!J207,Sheet1!A$2:A$96,0))</f>
        <v>1.7856112768824955E-2</v>
      </c>
      <c r="N207">
        <f t="shared" si="68"/>
        <v>0.17695407753905532</v>
      </c>
      <c r="O207" s="53">
        <v>34.049999999999997</v>
      </c>
      <c r="P207" s="54">
        <f t="shared" si="69"/>
        <v>-329.06</v>
      </c>
      <c r="Q207" s="55">
        <f t="shared" si="70"/>
        <v>-0.90622676323978957</v>
      </c>
      <c r="R207" s="5">
        <f t="shared" si="71"/>
        <v>337</v>
      </c>
      <c r="S207" s="26">
        <f t="shared" si="72"/>
        <v>0</v>
      </c>
      <c r="T207" s="5">
        <f>ROUND(O207*1,2)</f>
        <v>34.049999999999997</v>
      </c>
      <c r="U207" s="5">
        <f t="shared" si="74"/>
        <v>337</v>
      </c>
      <c r="V207" s="54">
        <f t="shared" si="75"/>
        <v>-329.06</v>
      </c>
      <c r="W207" s="56">
        <f t="shared" si="76"/>
        <v>-0.90622676323978957</v>
      </c>
      <c r="X207" s="58">
        <f t="shared" si="77"/>
        <v>0</v>
      </c>
      <c r="Y207" s="57">
        <v>35.43</v>
      </c>
      <c r="Z207" s="5">
        <f t="shared" si="79"/>
        <v>351</v>
      </c>
      <c r="AA207" s="53">
        <f t="shared" si="80"/>
        <v>1.3800000000000026</v>
      </c>
      <c r="AB207" s="56">
        <f t="shared" si="81"/>
        <v>4.0528634361233558E-2</v>
      </c>
    </row>
    <row r="208" spans="1:28" ht="15" customHeight="1" x14ac:dyDescent="0.25">
      <c r="A208" s="2" t="s">
        <v>195</v>
      </c>
      <c r="B208" s="49">
        <v>15330</v>
      </c>
      <c r="C208" s="48">
        <v>29.59</v>
      </c>
      <c r="D208" s="6" t="s">
        <v>195</v>
      </c>
      <c r="E208" s="12" t="s">
        <v>385</v>
      </c>
      <c r="F208" s="6">
        <v>34</v>
      </c>
      <c r="G208" s="7">
        <v>518.07000000000005</v>
      </c>
      <c r="H208" s="7">
        <f t="shared" si="64"/>
        <v>15330</v>
      </c>
      <c r="I208">
        <f t="shared" si="65"/>
        <v>0.27168036247122307</v>
      </c>
      <c r="J208" s="6">
        <f t="shared" si="66"/>
        <v>34</v>
      </c>
      <c r="K208" s="6">
        <v>1</v>
      </c>
      <c r="L208">
        <f t="shared" si="67"/>
        <v>8.0390219255234907</v>
      </c>
      <c r="M208">
        <f>INDEX(Sheet1!B$2:B$96,MATCH(Query2aGONLY!J208,Sheet1!A$2:A$96,0))</f>
        <v>0.27168036247122307</v>
      </c>
      <c r="N208">
        <f t="shared" si="68"/>
        <v>8.0390219255234907</v>
      </c>
      <c r="O208" s="53">
        <f>ROUND(O$3*M208,2)</f>
        <v>519.83000000000004</v>
      </c>
      <c r="P208" s="54">
        <f t="shared" si="69"/>
        <v>1.7599999999999909</v>
      </c>
      <c r="Q208" s="55">
        <f t="shared" si="70"/>
        <v>3.3972243133167154E-3</v>
      </c>
      <c r="R208" s="5">
        <f t="shared" si="71"/>
        <v>15382</v>
      </c>
      <c r="S208" s="26">
        <f t="shared" si="72"/>
        <v>34</v>
      </c>
      <c r="T208" s="5">
        <f t="shared" si="73"/>
        <v>530.23</v>
      </c>
      <c r="U208" s="5">
        <f t="shared" si="74"/>
        <v>15690</v>
      </c>
      <c r="V208" s="54">
        <f t="shared" si="75"/>
        <v>12.159999999999968</v>
      </c>
      <c r="W208" s="56">
        <f t="shared" si="76"/>
        <v>2.3471731619279183E-2</v>
      </c>
      <c r="X208" s="58">
        <f t="shared" si="77"/>
        <v>34</v>
      </c>
      <c r="Y208" s="5">
        <f>ROUND(T208*1.02,2)</f>
        <v>540.83000000000004</v>
      </c>
      <c r="Z208" s="5">
        <f t="shared" si="79"/>
        <v>16003</v>
      </c>
      <c r="AA208" s="53">
        <f t="shared" si="80"/>
        <v>10.600000000000023</v>
      </c>
      <c r="AB208" s="56">
        <f t="shared" si="81"/>
        <v>1.9991324519548163E-2</v>
      </c>
    </row>
    <row r="209" spans="1:28" x14ac:dyDescent="0.25">
      <c r="A209" s="2" t="s">
        <v>196</v>
      </c>
      <c r="B209" s="49">
        <v>57215</v>
      </c>
      <c r="C209" s="48">
        <v>155.1</v>
      </c>
      <c r="D209" s="6" t="s">
        <v>196</v>
      </c>
      <c r="E209" s="12" t="s">
        <v>386</v>
      </c>
      <c r="F209" s="6">
        <v>2</v>
      </c>
      <c r="G209" s="7">
        <v>368.89</v>
      </c>
      <c r="H209" s="7">
        <f t="shared" si="64"/>
        <v>57215</v>
      </c>
      <c r="I209">
        <f t="shared" si="65"/>
        <v>0.1934490877912434</v>
      </c>
      <c r="J209" s="6">
        <f t="shared" si="66"/>
        <v>2</v>
      </c>
      <c r="K209" s="6">
        <v>1</v>
      </c>
      <c r="L209">
        <f t="shared" si="67"/>
        <v>30.003953516421848</v>
      </c>
      <c r="M209">
        <f>INDEX(Sheet1!B$2:B$96,MATCH(Query2aGONLY!J209,Sheet1!A$2:A$96,0))</f>
        <v>0.1934490877912434</v>
      </c>
      <c r="N209">
        <f t="shared" si="68"/>
        <v>30.003953516421848</v>
      </c>
      <c r="O209" s="53">
        <f>ROUND(O$3*M209,2)</f>
        <v>370.15</v>
      </c>
      <c r="P209" s="54">
        <f t="shared" si="69"/>
        <v>1.2599999999999909</v>
      </c>
      <c r="Q209" s="55">
        <f t="shared" si="70"/>
        <v>3.4156523624928594E-3</v>
      </c>
      <c r="R209" s="5">
        <f t="shared" si="71"/>
        <v>57410</v>
      </c>
      <c r="S209" s="26">
        <f t="shared" si="72"/>
        <v>2</v>
      </c>
      <c r="T209" s="5">
        <f t="shared" si="73"/>
        <v>377.55</v>
      </c>
      <c r="U209" s="5">
        <f t="shared" si="74"/>
        <v>58558</v>
      </c>
      <c r="V209" s="54">
        <f t="shared" si="75"/>
        <v>8.660000000000025</v>
      </c>
      <c r="W209" s="56">
        <f t="shared" si="76"/>
        <v>2.3475832904117828E-2</v>
      </c>
      <c r="X209" s="58">
        <f t="shared" si="77"/>
        <v>2</v>
      </c>
      <c r="Y209" s="5">
        <f>ROUND(T209*1.02,2)</f>
        <v>385.1</v>
      </c>
      <c r="Z209" s="5">
        <f t="shared" si="79"/>
        <v>59729</v>
      </c>
      <c r="AA209" s="53">
        <f t="shared" si="80"/>
        <v>7.5500000000000114</v>
      </c>
      <c r="AB209" s="56">
        <f t="shared" si="81"/>
        <v>1.9997351344192851E-2</v>
      </c>
    </row>
    <row r="210" spans="1:28" x14ac:dyDescent="0.25">
      <c r="A210" s="8" t="s">
        <v>393</v>
      </c>
      <c r="C210" s="11"/>
      <c r="D210" s="6" t="s">
        <v>393</v>
      </c>
      <c r="E210" s="12" t="s">
        <v>387</v>
      </c>
      <c r="F210" s="6">
        <v>0</v>
      </c>
      <c r="G210" s="7">
        <v>34.049999999999997</v>
      </c>
      <c r="H210" s="7">
        <f t="shared" si="64"/>
        <v>0</v>
      </c>
      <c r="I210">
        <f t="shared" si="65"/>
        <v>1.7856112768824955E-2</v>
      </c>
      <c r="J210" s="6">
        <f t="shared" si="66"/>
        <v>0</v>
      </c>
      <c r="K210" s="6">
        <v>1</v>
      </c>
      <c r="L210">
        <f t="shared" si="67"/>
        <v>0</v>
      </c>
      <c r="M210">
        <f>INDEX(Sheet1!B$2:B$96,MATCH(Query2aGONLY!J210,Sheet1!A$2:A$96,0))</f>
        <v>1.7856112768824955E-2</v>
      </c>
      <c r="N210">
        <f t="shared" si="68"/>
        <v>0</v>
      </c>
      <c r="O210" s="53">
        <v>34.049999999999997</v>
      </c>
      <c r="P210" s="54">
        <f t="shared" si="69"/>
        <v>0</v>
      </c>
      <c r="Q210" s="55">
        <f t="shared" si="70"/>
        <v>0</v>
      </c>
      <c r="R210" s="5">
        <f t="shared" si="71"/>
        <v>0</v>
      </c>
      <c r="S210" s="26">
        <f t="shared" si="72"/>
        <v>0</v>
      </c>
      <c r="T210" s="5">
        <f>ROUND(O210*1,2)</f>
        <v>34.049999999999997</v>
      </c>
      <c r="U210" s="5">
        <f t="shared" si="74"/>
        <v>0</v>
      </c>
      <c r="V210" s="54">
        <f t="shared" si="75"/>
        <v>0</v>
      </c>
      <c r="W210" s="56">
        <f t="shared" si="76"/>
        <v>0</v>
      </c>
      <c r="X210" s="58">
        <f t="shared" si="77"/>
        <v>0</v>
      </c>
      <c r="Y210" s="57">
        <v>35.43</v>
      </c>
      <c r="Z210" s="5">
        <f t="shared" si="79"/>
        <v>0</v>
      </c>
      <c r="AA210" s="53">
        <f t="shared" si="80"/>
        <v>1.3800000000000026</v>
      </c>
      <c r="AB210" s="56">
        <f t="shared" si="81"/>
        <v>4.0528634361233558E-2</v>
      </c>
    </row>
    <row r="211" spans="1:28" x14ac:dyDescent="0.25">
      <c r="A211" s="2" t="s">
        <v>197</v>
      </c>
      <c r="B211" s="51">
        <v>3293</v>
      </c>
      <c r="C211" s="50">
        <v>96.71</v>
      </c>
      <c r="D211" s="6" t="s">
        <v>197</v>
      </c>
      <c r="E211" s="12" t="s">
        <v>281</v>
      </c>
      <c r="F211" s="6">
        <v>0</v>
      </c>
      <c r="G211" s="7">
        <v>34.049999999999997</v>
      </c>
      <c r="H211" s="7">
        <f t="shared" si="64"/>
        <v>3293</v>
      </c>
      <c r="I211">
        <f t="shared" si="65"/>
        <v>1.7856112768824955E-2</v>
      </c>
      <c r="J211" s="6">
        <f t="shared" si="66"/>
        <v>0</v>
      </c>
      <c r="K211" s="6">
        <v>1</v>
      </c>
      <c r="L211">
        <f t="shared" si="67"/>
        <v>1.7268646658730613</v>
      </c>
      <c r="M211">
        <f>INDEX(Sheet1!B$2:B$96,MATCH(Query2aGONLY!J211,Sheet1!A$2:A$96,0))</f>
        <v>1.7856112768824955E-2</v>
      </c>
      <c r="N211">
        <f t="shared" si="68"/>
        <v>1.7268646658730613</v>
      </c>
      <c r="O211" s="53">
        <v>34.049999999999997</v>
      </c>
      <c r="P211" s="54">
        <f t="shared" si="69"/>
        <v>0</v>
      </c>
      <c r="Q211" s="55">
        <f t="shared" si="70"/>
        <v>0</v>
      </c>
      <c r="R211" s="5">
        <f t="shared" si="71"/>
        <v>3293</v>
      </c>
      <c r="S211" s="26">
        <f t="shared" si="72"/>
        <v>0</v>
      </c>
      <c r="T211" s="5">
        <f>ROUND(O211*1,2)</f>
        <v>34.049999999999997</v>
      </c>
      <c r="U211" s="5">
        <f t="shared" si="74"/>
        <v>3293</v>
      </c>
      <c r="V211" s="54">
        <f t="shared" si="75"/>
        <v>0</v>
      </c>
      <c r="W211" s="56">
        <f t="shared" si="76"/>
        <v>0</v>
      </c>
      <c r="X211" s="58">
        <f t="shared" si="77"/>
        <v>0</v>
      </c>
      <c r="Y211" s="57">
        <v>35.43</v>
      </c>
      <c r="Z211" s="5">
        <f t="shared" si="79"/>
        <v>3426</v>
      </c>
      <c r="AA211" s="53">
        <f t="shared" si="80"/>
        <v>1.3800000000000026</v>
      </c>
      <c r="AB211" s="56">
        <f t="shared" si="81"/>
        <v>4.0528634361233558E-2</v>
      </c>
    </row>
    <row r="212" spans="1:28" x14ac:dyDescent="0.25">
      <c r="P212" s="26"/>
      <c r="Q212" s="26"/>
    </row>
  </sheetData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0"/>
  <sheetViews>
    <sheetView workbookViewId="0">
      <selection activeCell="A3" sqref="A3"/>
    </sheetView>
  </sheetViews>
  <sheetFormatPr defaultRowHeight="15" x14ac:dyDescent="0.25"/>
  <cols>
    <col min="1" max="1" width="13.42578125" customWidth="1"/>
    <col min="2" max="2" width="40.28515625" customWidth="1"/>
    <col min="3" max="3" width="9.140625" customWidth="1"/>
    <col min="4" max="4" width="10.140625" customWidth="1"/>
    <col min="5" max="5" width="11.85546875" customWidth="1"/>
    <col min="6" max="6" width="12.140625" customWidth="1"/>
    <col min="7" max="8" width="9.140625" customWidth="1"/>
  </cols>
  <sheetData>
    <row r="1" spans="1:8" ht="23.25" x14ac:dyDescent="0.35">
      <c r="B1" s="24" t="s">
        <v>405</v>
      </c>
    </row>
    <row r="3" spans="1:8" x14ac:dyDescent="0.25">
      <c r="E3" s="9" t="s">
        <v>406</v>
      </c>
      <c r="F3" s="9" t="s">
        <v>406</v>
      </c>
    </row>
    <row r="4" spans="1:8" x14ac:dyDescent="0.25">
      <c r="C4" s="9">
        <v>2019</v>
      </c>
      <c r="D4" s="9">
        <v>2019</v>
      </c>
      <c r="E4" s="9">
        <v>2020</v>
      </c>
      <c r="F4" s="9">
        <v>2020</v>
      </c>
      <c r="G4" s="19"/>
      <c r="H4" s="9" t="s">
        <v>400</v>
      </c>
    </row>
    <row r="5" spans="1:8" x14ac:dyDescent="0.25">
      <c r="A5" s="9" t="s">
        <v>394</v>
      </c>
      <c r="B5" s="9" t="s">
        <v>198</v>
      </c>
      <c r="C5" s="9" t="s">
        <v>397</v>
      </c>
      <c r="D5" s="9" t="s">
        <v>407</v>
      </c>
      <c r="E5" s="23" t="s">
        <v>397</v>
      </c>
      <c r="F5" s="9" t="s">
        <v>407</v>
      </c>
      <c r="G5" s="9" t="s">
        <v>399</v>
      </c>
      <c r="H5" s="9" t="s">
        <v>399</v>
      </c>
    </row>
    <row r="6" spans="1:8" ht="15" customHeight="1" x14ac:dyDescent="0.25">
      <c r="A6" s="6" t="s">
        <v>133</v>
      </c>
      <c r="B6" s="12" t="s">
        <v>330</v>
      </c>
      <c r="C6" s="6">
        <v>94</v>
      </c>
      <c r="D6" s="7">
        <v>1906.91</v>
      </c>
      <c r="E6" s="6">
        <v>94</v>
      </c>
      <c r="F6" s="5">
        <v>1913.4</v>
      </c>
      <c r="G6" s="18">
        <v>6.4900000000000091</v>
      </c>
      <c r="H6" s="21">
        <v>3.4034118023399157E-3</v>
      </c>
    </row>
    <row r="7" spans="1:8" ht="15" customHeight="1" x14ac:dyDescent="0.25">
      <c r="A7" s="6" t="s">
        <v>165</v>
      </c>
      <c r="B7" s="12" t="s">
        <v>354</v>
      </c>
      <c r="C7" s="6">
        <v>93</v>
      </c>
      <c r="D7" s="7">
        <v>1853.71</v>
      </c>
      <c r="E7" s="6">
        <v>93</v>
      </c>
      <c r="F7" s="5">
        <v>1860.02</v>
      </c>
      <c r="G7" s="18">
        <v>6.3099999999999454</v>
      </c>
      <c r="H7" s="21">
        <v>3.4039844420108568E-3</v>
      </c>
    </row>
    <row r="8" spans="1:8" ht="15" customHeight="1" x14ac:dyDescent="0.25">
      <c r="A8" s="6" t="s">
        <v>170</v>
      </c>
      <c r="B8" s="12" t="s">
        <v>359</v>
      </c>
      <c r="C8" s="6">
        <v>93</v>
      </c>
      <c r="D8" s="7">
        <v>1853.71</v>
      </c>
      <c r="E8" s="6">
        <v>93</v>
      </c>
      <c r="F8" s="5">
        <v>1860.02</v>
      </c>
      <c r="G8" s="18">
        <v>6.3099999999999454</v>
      </c>
      <c r="H8" s="21">
        <v>3.4039844420108568E-3</v>
      </c>
    </row>
    <row r="9" spans="1:8" ht="15" customHeight="1" x14ac:dyDescent="0.25">
      <c r="A9" s="6" t="s">
        <v>171</v>
      </c>
      <c r="B9" s="12" t="s">
        <v>360</v>
      </c>
      <c r="C9" s="6">
        <v>93</v>
      </c>
      <c r="D9" s="7">
        <v>1853.71</v>
      </c>
      <c r="E9" s="6">
        <v>93</v>
      </c>
      <c r="F9" s="5">
        <v>1860.02</v>
      </c>
      <c r="G9" s="18">
        <v>6.3099999999999454</v>
      </c>
      <c r="H9" s="21">
        <v>3.4039844420108568E-3</v>
      </c>
    </row>
    <row r="10" spans="1:8" ht="15" customHeight="1" x14ac:dyDescent="0.25">
      <c r="A10" s="6" t="s">
        <v>179</v>
      </c>
      <c r="B10" s="12" t="s">
        <v>367</v>
      </c>
      <c r="C10" s="6">
        <v>93</v>
      </c>
      <c r="D10" s="7">
        <v>1853.71</v>
      </c>
      <c r="E10" s="6">
        <v>93</v>
      </c>
      <c r="F10" s="5">
        <v>1860.02</v>
      </c>
      <c r="G10" s="18">
        <v>6.3099999999999454</v>
      </c>
      <c r="H10" s="21">
        <v>3.4039844420108568E-3</v>
      </c>
    </row>
    <row r="11" spans="1:8" ht="15" customHeight="1" x14ac:dyDescent="0.25">
      <c r="A11" s="6" t="s">
        <v>182</v>
      </c>
      <c r="B11" s="12" t="s">
        <v>371</v>
      </c>
      <c r="C11" s="6">
        <v>93</v>
      </c>
      <c r="D11" s="7">
        <v>1853.71</v>
      </c>
      <c r="E11" s="6">
        <v>93</v>
      </c>
      <c r="F11" s="5">
        <v>1860.02</v>
      </c>
      <c r="G11" s="18">
        <v>6.3099999999999454</v>
      </c>
      <c r="H11" s="21">
        <v>3.4039844420108568E-3</v>
      </c>
    </row>
    <row r="12" spans="1:8" ht="15" customHeight="1" x14ac:dyDescent="0.25">
      <c r="A12" s="6" t="s">
        <v>101</v>
      </c>
      <c r="B12" s="12" t="s">
        <v>299</v>
      </c>
      <c r="C12" s="6">
        <v>92</v>
      </c>
      <c r="D12" s="7">
        <v>1800.52</v>
      </c>
      <c r="E12" s="6">
        <v>92</v>
      </c>
      <c r="F12" s="5">
        <v>1806.65</v>
      </c>
      <c r="G12" s="18">
        <v>6.1300000000001091</v>
      </c>
      <c r="H12" s="21">
        <v>3.4045720125297743E-3</v>
      </c>
    </row>
    <row r="13" spans="1:8" ht="15" customHeight="1" x14ac:dyDescent="0.25">
      <c r="A13" s="6" t="s">
        <v>391</v>
      </c>
      <c r="B13" s="12" t="s">
        <v>370</v>
      </c>
      <c r="C13" s="6">
        <v>91</v>
      </c>
      <c r="D13" s="7">
        <v>1755.42</v>
      </c>
      <c r="E13" s="6">
        <v>91</v>
      </c>
      <c r="F13" s="5">
        <v>1761.39</v>
      </c>
      <c r="G13" s="18">
        <v>5.9700000000000273</v>
      </c>
      <c r="H13" s="21">
        <v>3.4008955121851334E-3</v>
      </c>
    </row>
    <row r="14" spans="1:8" ht="15" customHeight="1" x14ac:dyDescent="0.25">
      <c r="A14" s="6" t="s">
        <v>134</v>
      </c>
      <c r="B14" s="12" t="s">
        <v>331</v>
      </c>
      <c r="C14" s="6">
        <v>90</v>
      </c>
      <c r="D14" s="7">
        <v>1709.16</v>
      </c>
      <c r="E14" s="6">
        <v>90</v>
      </c>
      <c r="F14" s="5">
        <v>1714.98</v>
      </c>
      <c r="G14" s="18">
        <v>5.8199999999999363</v>
      </c>
      <c r="H14" s="21">
        <v>3.4051814926630251E-3</v>
      </c>
    </row>
    <row r="15" spans="1:8" ht="15" customHeight="1" x14ac:dyDescent="0.25">
      <c r="A15" s="6" t="s">
        <v>173</v>
      </c>
      <c r="B15" s="12" t="s">
        <v>361</v>
      </c>
      <c r="C15" s="6">
        <v>90</v>
      </c>
      <c r="D15" s="7">
        <v>1709.16</v>
      </c>
      <c r="E15" s="6">
        <v>90</v>
      </c>
      <c r="F15" s="5">
        <v>1714.98</v>
      </c>
      <c r="G15" s="18">
        <v>5.8199999999999363</v>
      </c>
      <c r="H15" s="21">
        <v>3.4051814926630251E-3</v>
      </c>
    </row>
    <row r="16" spans="1:8" ht="15" customHeight="1" x14ac:dyDescent="0.25">
      <c r="A16" s="6" t="s">
        <v>166</v>
      </c>
      <c r="B16" s="12" t="s">
        <v>355</v>
      </c>
      <c r="C16" s="6">
        <v>89</v>
      </c>
      <c r="D16" s="7">
        <v>1664.07</v>
      </c>
      <c r="E16" s="6">
        <v>89</v>
      </c>
      <c r="F16" s="5">
        <v>1669.73</v>
      </c>
      <c r="G16" s="18">
        <v>5.6600000000000819</v>
      </c>
      <c r="H16" s="21">
        <v>3.4012992241913395E-3</v>
      </c>
    </row>
    <row r="17" spans="1:8" ht="15" customHeight="1" x14ac:dyDescent="0.25">
      <c r="A17" s="6" t="s">
        <v>185</v>
      </c>
      <c r="B17" s="12" t="s">
        <v>374</v>
      </c>
      <c r="C17" s="6">
        <v>89</v>
      </c>
      <c r="D17" s="7">
        <v>1664.07</v>
      </c>
      <c r="E17" s="6">
        <v>89</v>
      </c>
      <c r="F17" s="5">
        <v>1669.73</v>
      </c>
      <c r="G17" s="18">
        <v>5.6600000000000819</v>
      </c>
      <c r="H17" s="21">
        <v>3.4012992241913395E-3</v>
      </c>
    </row>
    <row r="18" spans="1:8" ht="15" customHeight="1" x14ac:dyDescent="0.25">
      <c r="A18" s="6" t="s">
        <v>112</v>
      </c>
      <c r="B18" s="12" t="s">
        <v>310</v>
      </c>
      <c r="C18" s="6">
        <v>88</v>
      </c>
      <c r="D18" s="7">
        <v>1618.96</v>
      </c>
      <c r="E18" s="6">
        <v>88</v>
      </c>
      <c r="F18" s="5">
        <v>1624.47</v>
      </c>
      <c r="G18" s="18">
        <v>5.5099999999999909</v>
      </c>
      <c r="H18" s="21">
        <v>3.4034194791718081E-3</v>
      </c>
    </row>
    <row r="19" spans="1:8" ht="15" customHeight="1" x14ac:dyDescent="0.25">
      <c r="A19" s="6" t="s">
        <v>143</v>
      </c>
      <c r="B19" s="12" t="s">
        <v>280</v>
      </c>
      <c r="C19" s="6">
        <v>88</v>
      </c>
      <c r="D19" s="7">
        <v>1618.96</v>
      </c>
      <c r="E19" s="6">
        <v>88</v>
      </c>
      <c r="F19" s="5">
        <v>1624.47</v>
      </c>
      <c r="G19" s="18">
        <v>5.5099999999999909</v>
      </c>
      <c r="H19" s="21">
        <v>3.4034194791718081E-3</v>
      </c>
    </row>
    <row r="20" spans="1:8" ht="15" customHeight="1" x14ac:dyDescent="0.25">
      <c r="A20" s="6" t="s">
        <v>113</v>
      </c>
      <c r="B20" s="12" t="s">
        <v>311</v>
      </c>
      <c r="C20" s="6">
        <v>86</v>
      </c>
      <c r="D20" s="7">
        <v>1534.55</v>
      </c>
      <c r="E20" s="6">
        <v>86</v>
      </c>
      <c r="F20" s="5">
        <v>1539.77</v>
      </c>
      <c r="G20" s="18">
        <v>5.2200000000000273</v>
      </c>
      <c r="H20" s="21">
        <v>3.4016486917989165E-3</v>
      </c>
    </row>
    <row r="21" spans="1:8" ht="15" customHeight="1" x14ac:dyDescent="0.25">
      <c r="A21" s="6" t="s">
        <v>168</v>
      </c>
      <c r="B21" s="12" t="s">
        <v>357</v>
      </c>
      <c r="C21" s="6">
        <v>86</v>
      </c>
      <c r="D21" s="7">
        <v>1534.55</v>
      </c>
      <c r="E21" s="6">
        <v>86</v>
      </c>
      <c r="F21" s="5">
        <v>1539.77</v>
      </c>
      <c r="G21" s="18">
        <v>5.2200000000000273</v>
      </c>
      <c r="H21" s="21">
        <v>3.4016486917989165E-3</v>
      </c>
    </row>
    <row r="22" spans="1:8" ht="15" customHeight="1" x14ac:dyDescent="0.25">
      <c r="A22" s="6" t="s">
        <v>98</v>
      </c>
      <c r="B22" s="12" t="s">
        <v>296</v>
      </c>
      <c r="C22" s="6">
        <v>85</v>
      </c>
      <c r="D22" s="7">
        <v>1496.39</v>
      </c>
      <c r="E22" s="6">
        <v>85</v>
      </c>
      <c r="F22" s="5">
        <v>1501.48</v>
      </c>
      <c r="G22" s="18">
        <v>5.0899999999999181</v>
      </c>
      <c r="H22" s="21">
        <v>3.4015196573085344E-3</v>
      </c>
    </row>
    <row r="23" spans="1:8" ht="15" customHeight="1" x14ac:dyDescent="0.25">
      <c r="A23" s="6" t="s">
        <v>99</v>
      </c>
      <c r="B23" s="12" t="s">
        <v>297</v>
      </c>
      <c r="C23" s="6">
        <v>85</v>
      </c>
      <c r="D23" s="7">
        <v>1496.39</v>
      </c>
      <c r="E23" s="6">
        <v>85</v>
      </c>
      <c r="F23" s="5">
        <v>1501.48</v>
      </c>
      <c r="G23" s="18">
        <v>5.0899999999999181</v>
      </c>
      <c r="H23" s="21">
        <v>3.4015196573085344E-3</v>
      </c>
    </row>
    <row r="24" spans="1:8" ht="15" customHeight="1" x14ac:dyDescent="0.25">
      <c r="A24" s="6" t="s">
        <v>102</v>
      </c>
      <c r="B24" s="12" t="s">
        <v>300</v>
      </c>
      <c r="C24" s="6">
        <v>85</v>
      </c>
      <c r="D24" s="7">
        <v>1496.39</v>
      </c>
      <c r="E24" s="6">
        <v>85</v>
      </c>
      <c r="F24" s="5">
        <v>1501.48</v>
      </c>
      <c r="G24" s="18">
        <v>5.0899999999999181</v>
      </c>
      <c r="H24" s="21">
        <v>3.4015196573085344E-3</v>
      </c>
    </row>
    <row r="25" spans="1:8" ht="15" customHeight="1" x14ac:dyDescent="0.25">
      <c r="A25" s="6" t="s">
        <v>155</v>
      </c>
      <c r="B25" s="12" t="s">
        <v>346</v>
      </c>
      <c r="C25" s="6">
        <v>85</v>
      </c>
      <c r="D25" s="7">
        <v>1496.39</v>
      </c>
      <c r="E25" s="6">
        <v>85</v>
      </c>
      <c r="F25" s="5">
        <v>1501.48</v>
      </c>
      <c r="G25" s="18">
        <v>5.0899999999999181</v>
      </c>
      <c r="H25" s="21">
        <v>3.4015196573085344E-3</v>
      </c>
    </row>
    <row r="26" spans="1:8" ht="15" customHeight="1" x14ac:dyDescent="0.25">
      <c r="A26" s="6" t="s">
        <v>156</v>
      </c>
      <c r="B26" s="12" t="s">
        <v>347</v>
      </c>
      <c r="C26" s="6">
        <v>85</v>
      </c>
      <c r="D26" s="7">
        <v>1496.39</v>
      </c>
      <c r="E26" s="6">
        <v>85</v>
      </c>
      <c r="F26" s="5">
        <v>1501.48</v>
      </c>
      <c r="G26" s="18">
        <v>5.0899999999999181</v>
      </c>
      <c r="H26" s="21">
        <v>3.4015196573085344E-3</v>
      </c>
    </row>
    <row r="27" spans="1:8" ht="15" customHeight="1" x14ac:dyDescent="0.25">
      <c r="A27" s="6" t="s">
        <v>86</v>
      </c>
      <c r="B27" s="12" t="s">
        <v>284</v>
      </c>
      <c r="C27" s="6">
        <v>84</v>
      </c>
      <c r="D27" s="7">
        <v>1458.23</v>
      </c>
      <c r="E27" s="6">
        <v>84</v>
      </c>
      <c r="F27" s="5">
        <v>1463.19</v>
      </c>
      <c r="G27" s="18">
        <v>4.9600000000000364</v>
      </c>
      <c r="H27" s="21">
        <v>3.4013838694856341E-3</v>
      </c>
    </row>
    <row r="28" spans="1:8" ht="15" customHeight="1" x14ac:dyDescent="0.25">
      <c r="A28" s="6" t="s">
        <v>92</v>
      </c>
      <c r="B28" s="12" t="s">
        <v>290</v>
      </c>
      <c r="C28" s="6">
        <v>83</v>
      </c>
      <c r="D28" s="7">
        <v>1418.91</v>
      </c>
      <c r="E28" s="6">
        <v>83</v>
      </c>
      <c r="F28" s="5">
        <v>1423.74</v>
      </c>
      <c r="G28" s="18">
        <v>4.8299999999999272</v>
      </c>
      <c r="H28" s="21">
        <v>3.4040213967058705E-3</v>
      </c>
    </row>
    <row r="29" spans="1:8" ht="15" customHeight="1" x14ac:dyDescent="0.25">
      <c r="A29" s="6" t="s">
        <v>106</v>
      </c>
      <c r="B29" s="12" t="s">
        <v>304</v>
      </c>
      <c r="C29" s="6">
        <v>83</v>
      </c>
      <c r="D29" s="7">
        <v>1418.91</v>
      </c>
      <c r="E29" s="6">
        <v>83</v>
      </c>
      <c r="F29" s="5">
        <v>1423.74</v>
      </c>
      <c r="G29" s="18">
        <v>4.8299999999999272</v>
      </c>
      <c r="H29" s="21">
        <v>3.4040213967058705E-3</v>
      </c>
    </row>
    <row r="30" spans="1:8" ht="15" customHeight="1" x14ac:dyDescent="0.25">
      <c r="A30" s="6" t="s">
        <v>111</v>
      </c>
      <c r="B30" s="12" t="s">
        <v>309</v>
      </c>
      <c r="C30" s="6">
        <v>83</v>
      </c>
      <c r="D30" s="7">
        <v>1418.91</v>
      </c>
      <c r="E30" s="6">
        <v>83</v>
      </c>
      <c r="F30" s="5">
        <v>1423.74</v>
      </c>
      <c r="G30" s="18">
        <v>4.8299999999999272</v>
      </c>
      <c r="H30" s="21">
        <v>3.4040213967058705E-3</v>
      </c>
    </row>
    <row r="31" spans="1:8" ht="15" customHeight="1" x14ac:dyDescent="0.25">
      <c r="A31" s="6" t="s">
        <v>141</v>
      </c>
      <c r="B31" s="12" t="s">
        <v>337</v>
      </c>
      <c r="C31" s="6">
        <v>83</v>
      </c>
      <c r="D31" s="7">
        <v>1418.91</v>
      </c>
      <c r="E31" s="6">
        <v>83</v>
      </c>
      <c r="F31" s="5">
        <v>1423.74</v>
      </c>
      <c r="G31" s="18">
        <v>4.8299999999999272</v>
      </c>
      <c r="H31" s="21">
        <v>3.4040213967058705E-3</v>
      </c>
    </row>
    <row r="32" spans="1:8" ht="15" customHeight="1" x14ac:dyDescent="0.25">
      <c r="A32" s="6" t="s">
        <v>153</v>
      </c>
      <c r="B32" s="12" t="s">
        <v>345</v>
      </c>
      <c r="C32" s="6">
        <v>82</v>
      </c>
      <c r="D32" s="7">
        <v>1380.74</v>
      </c>
      <c r="E32" s="6">
        <v>82</v>
      </c>
      <c r="F32" s="5">
        <v>1385.44</v>
      </c>
      <c r="G32" s="18">
        <v>4.7000000000000455</v>
      </c>
      <c r="H32" s="21">
        <v>3.4039717832466975E-3</v>
      </c>
    </row>
    <row r="33" spans="1:8" ht="15" customHeight="1" x14ac:dyDescent="0.25">
      <c r="A33" s="6" t="s">
        <v>180</v>
      </c>
      <c r="B33" s="12" t="s">
        <v>368</v>
      </c>
      <c r="C33" s="6">
        <v>82</v>
      </c>
      <c r="D33" s="7">
        <v>1380.74</v>
      </c>
      <c r="E33" s="6">
        <v>82</v>
      </c>
      <c r="F33" s="5">
        <v>1385.44</v>
      </c>
      <c r="G33" s="18">
        <v>4.7000000000000455</v>
      </c>
      <c r="H33" s="21">
        <v>3.4039717832466975E-3</v>
      </c>
    </row>
    <row r="34" spans="1:8" ht="15" customHeight="1" x14ac:dyDescent="0.25">
      <c r="A34" s="6" t="s">
        <v>146</v>
      </c>
      <c r="B34" s="12" t="s">
        <v>340</v>
      </c>
      <c r="C34" s="6">
        <v>81</v>
      </c>
      <c r="D34" s="7">
        <v>1348.36</v>
      </c>
      <c r="E34" s="6">
        <v>81</v>
      </c>
      <c r="F34" s="5">
        <v>1352.95</v>
      </c>
      <c r="G34" s="18">
        <v>4.5900000000001455</v>
      </c>
      <c r="H34" s="21">
        <v>3.4041353941085067E-3</v>
      </c>
    </row>
    <row r="35" spans="1:8" ht="15" customHeight="1" x14ac:dyDescent="0.25">
      <c r="A35" s="6" t="s">
        <v>100</v>
      </c>
      <c r="B35" s="12" t="s">
        <v>298</v>
      </c>
      <c r="C35" s="6">
        <v>79</v>
      </c>
      <c r="D35" s="7">
        <v>1282.46</v>
      </c>
      <c r="E35" s="6">
        <v>79</v>
      </c>
      <c r="F35" s="5">
        <v>1286.82</v>
      </c>
      <c r="G35" s="18">
        <v>4.3599999999999</v>
      </c>
      <c r="H35" s="21">
        <v>3.3997161704847714E-3</v>
      </c>
    </row>
    <row r="36" spans="1:8" ht="15" customHeight="1" x14ac:dyDescent="0.25">
      <c r="A36" s="6" t="s">
        <v>121</v>
      </c>
      <c r="B36" s="12" t="s">
        <v>319</v>
      </c>
      <c r="C36" s="6">
        <v>79</v>
      </c>
      <c r="D36" s="7">
        <v>1282.46</v>
      </c>
      <c r="E36" s="6">
        <v>79</v>
      </c>
      <c r="F36" s="5">
        <v>1286.82</v>
      </c>
      <c r="G36" s="18">
        <v>4.3599999999999</v>
      </c>
      <c r="H36" s="21">
        <v>3.3997161704847714E-3</v>
      </c>
    </row>
    <row r="37" spans="1:8" ht="15" customHeight="1" x14ac:dyDescent="0.25">
      <c r="A37" s="6" t="s">
        <v>87</v>
      </c>
      <c r="B37" s="12" t="s">
        <v>285</v>
      </c>
      <c r="C37" s="6">
        <v>77</v>
      </c>
      <c r="D37" s="7">
        <v>1216.53</v>
      </c>
      <c r="E37" s="6">
        <v>77</v>
      </c>
      <c r="F37" s="5">
        <v>1220.67</v>
      </c>
      <c r="G37" s="18">
        <v>4.1400000000001</v>
      </c>
      <c r="H37" s="21">
        <v>3.4031219945254948E-3</v>
      </c>
    </row>
    <row r="38" spans="1:8" ht="15" customHeight="1" x14ac:dyDescent="0.25">
      <c r="A38" s="6" t="s">
        <v>140</v>
      </c>
      <c r="B38" s="12" t="s">
        <v>336</v>
      </c>
      <c r="C38" s="6">
        <v>76</v>
      </c>
      <c r="D38" s="7">
        <v>1188.78</v>
      </c>
      <c r="E38" s="6">
        <v>76</v>
      </c>
      <c r="F38" s="5">
        <v>1192.83</v>
      </c>
      <c r="G38" s="18">
        <v>4.0499999999999545</v>
      </c>
      <c r="H38" s="21">
        <v>3.406854085701269E-3</v>
      </c>
    </row>
    <row r="39" spans="1:8" ht="15" customHeight="1" x14ac:dyDescent="0.25">
      <c r="A39" s="6" t="s">
        <v>120</v>
      </c>
      <c r="B39" s="12" t="s">
        <v>318</v>
      </c>
      <c r="C39" s="6">
        <v>81</v>
      </c>
      <c r="D39" s="7">
        <v>1348.36</v>
      </c>
      <c r="E39" s="6">
        <v>76</v>
      </c>
      <c r="F39" s="5">
        <v>1192.83</v>
      </c>
      <c r="G39" s="18">
        <v>-155.52999999999997</v>
      </c>
      <c r="H39" s="21">
        <v>-0.11534753329971223</v>
      </c>
    </row>
    <row r="40" spans="1:8" ht="15" customHeight="1" x14ac:dyDescent="0.25">
      <c r="A40" s="6" t="s">
        <v>122</v>
      </c>
      <c r="B40" s="12" t="s">
        <v>320</v>
      </c>
      <c r="C40" s="6">
        <v>75</v>
      </c>
      <c r="D40" s="7">
        <v>1161.03</v>
      </c>
      <c r="E40" s="6">
        <v>75</v>
      </c>
      <c r="F40" s="5">
        <v>1164.98</v>
      </c>
      <c r="G40" s="18">
        <v>3.9500000000000455</v>
      </c>
      <c r="H40" s="21">
        <v>3.4021515378586647E-3</v>
      </c>
    </row>
    <row r="41" spans="1:8" ht="15" customHeight="1" x14ac:dyDescent="0.25">
      <c r="A41" s="6" t="s">
        <v>163</v>
      </c>
      <c r="B41" s="12" t="s">
        <v>352</v>
      </c>
      <c r="C41" s="6">
        <v>79</v>
      </c>
      <c r="D41" s="7">
        <v>1282.46</v>
      </c>
      <c r="E41" s="6">
        <v>75</v>
      </c>
      <c r="F41" s="5">
        <v>1164.98</v>
      </c>
      <c r="G41" s="18">
        <v>-117.48000000000002</v>
      </c>
      <c r="H41" s="21">
        <v>-9.1605196263431235E-2</v>
      </c>
    </row>
    <row r="42" spans="1:8" ht="15" customHeight="1" x14ac:dyDescent="0.25">
      <c r="A42" s="6" t="s">
        <v>69</v>
      </c>
      <c r="B42" s="12" t="s">
        <v>266</v>
      </c>
      <c r="C42" s="6">
        <v>74</v>
      </c>
      <c r="D42" s="7">
        <v>1133.27</v>
      </c>
      <c r="E42" s="6">
        <v>74</v>
      </c>
      <c r="F42" s="5">
        <v>1137.1300000000001</v>
      </c>
      <c r="G42" s="18">
        <v>3.8600000000001273</v>
      </c>
      <c r="H42" s="21">
        <v>3.4060726922976233E-3</v>
      </c>
    </row>
    <row r="43" spans="1:8" ht="15" customHeight="1" x14ac:dyDescent="0.25">
      <c r="A43" s="6" t="s">
        <v>109</v>
      </c>
      <c r="B43" s="12" t="s">
        <v>307</v>
      </c>
      <c r="C43" s="6">
        <v>74</v>
      </c>
      <c r="D43" s="7">
        <v>1133.27</v>
      </c>
      <c r="E43" s="6">
        <v>74</v>
      </c>
      <c r="F43" s="5">
        <v>1137.1300000000001</v>
      </c>
      <c r="G43" s="18">
        <v>3.8600000000001273</v>
      </c>
      <c r="H43" s="21">
        <v>3.4060726922976233E-3</v>
      </c>
    </row>
    <row r="44" spans="1:8" ht="15" customHeight="1" x14ac:dyDescent="0.25">
      <c r="A44" s="6" t="s">
        <v>115</v>
      </c>
      <c r="B44" s="12" t="s">
        <v>313</v>
      </c>
      <c r="C44" s="6">
        <v>74</v>
      </c>
      <c r="D44" s="7">
        <v>1133.27</v>
      </c>
      <c r="E44" s="6">
        <v>74</v>
      </c>
      <c r="F44" s="5">
        <v>1137.1300000000001</v>
      </c>
      <c r="G44" s="18">
        <v>3.8600000000001273</v>
      </c>
      <c r="H44" s="21">
        <v>3.4060726922976233E-3</v>
      </c>
    </row>
    <row r="45" spans="1:8" ht="15" customHeight="1" x14ac:dyDescent="0.25">
      <c r="A45" s="6" t="s">
        <v>164</v>
      </c>
      <c r="B45" s="12" t="s">
        <v>353</v>
      </c>
      <c r="C45" s="6">
        <v>78</v>
      </c>
      <c r="D45" s="7">
        <v>1254.74</v>
      </c>
      <c r="E45" s="6">
        <v>74</v>
      </c>
      <c r="F45" s="5">
        <v>1137.1300000000001</v>
      </c>
      <c r="G45" s="18">
        <v>-117.6099999999999</v>
      </c>
      <c r="H45" s="21">
        <v>-9.3732566109313409E-2</v>
      </c>
    </row>
    <row r="46" spans="1:8" ht="15" customHeight="1" x14ac:dyDescent="0.25">
      <c r="A46" s="6" t="s">
        <v>93</v>
      </c>
      <c r="B46" s="12" t="s">
        <v>291</v>
      </c>
      <c r="C46" s="6">
        <v>71</v>
      </c>
      <c r="D46" s="7">
        <v>1053.49</v>
      </c>
      <c r="E46" s="6">
        <v>71</v>
      </c>
      <c r="F46" s="5">
        <v>1057.08</v>
      </c>
      <c r="G46" s="18">
        <v>3.5899999999999181</v>
      </c>
      <c r="H46" s="21">
        <v>3.4077210035215505E-3</v>
      </c>
    </row>
    <row r="47" spans="1:8" ht="15" customHeight="1" x14ac:dyDescent="0.25">
      <c r="A47" s="6" t="s">
        <v>138</v>
      </c>
      <c r="B47" s="12" t="s">
        <v>335</v>
      </c>
      <c r="C47" s="6">
        <v>71</v>
      </c>
      <c r="D47" s="7">
        <v>1053.49</v>
      </c>
      <c r="E47" s="6">
        <v>71</v>
      </c>
      <c r="F47" s="5">
        <v>1057.08</v>
      </c>
      <c r="G47" s="18">
        <v>3.5899999999999181</v>
      </c>
      <c r="H47" s="21">
        <v>3.4077210035215505E-3</v>
      </c>
    </row>
    <row r="48" spans="1:8" ht="15" customHeight="1" x14ac:dyDescent="0.25">
      <c r="A48" s="6" t="s">
        <v>191</v>
      </c>
      <c r="B48" s="12" t="s">
        <v>380</v>
      </c>
      <c r="C48" s="6">
        <v>71</v>
      </c>
      <c r="D48" s="7">
        <v>1053.49</v>
      </c>
      <c r="E48" s="6">
        <v>71</v>
      </c>
      <c r="F48" s="5">
        <v>1057.08</v>
      </c>
      <c r="G48" s="18">
        <v>3.5899999999999181</v>
      </c>
      <c r="H48" s="21">
        <v>3.4077210035215505E-3</v>
      </c>
    </row>
    <row r="49" spans="1:8" ht="15" customHeight="1" x14ac:dyDescent="0.25">
      <c r="A49" s="6" t="s">
        <v>162</v>
      </c>
      <c r="B49" s="12" t="s">
        <v>351</v>
      </c>
      <c r="C49" s="6">
        <v>75</v>
      </c>
      <c r="D49" s="7">
        <v>1161.03</v>
      </c>
      <c r="E49" s="6">
        <v>71</v>
      </c>
      <c r="F49" s="5">
        <v>1057.08</v>
      </c>
      <c r="G49" s="18">
        <v>-103.95000000000005</v>
      </c>
      <c r="H49" s="21">
        <v>-8.9532570217823876E-2</v>
      </c>
    </row>
    <row r="50" spans="1:8" ht="15" customHeight="1" x14ac:dyDescent="0.25">
      <c r="A50" s="6" t="s">
        <v>70</v>
      </c>
      <c r="B50" s="12" t="s">
        <v>267</v>
      </c>
      <c r="C50" s="6">
        <v>70</v>
      </c>
      <c r="D50" s="7">
        <v>1030.3599999999999</v>
      </c>
      <c r="E50" s="6">
        <v>70</v>
      </c>
      <c r="F50" s="5">
        <v>1033.8699999999999</v>
      </c>
      <c r="G50" s="18">
        <v>3.5099999999999909</v>
      </c>
      <c r="H50" s="21">
        <v>3.4065763422493024E-3</v>
      </c>
    </row>
    <row r="51" spans="1:8" ht="15" customHeight="1" x14ac:dyDescent="0.25">
      <c r="A51" s="6" t="s">
        <v>184</v>
      </c>
      <c r="B51" s="12" t="s">
        <v>373</v>
      </c>
      <c r="C51" s="6">
        <v>70</v>
      </c>
      <c r="D51" s="7">
        <v>1030.3599999999999</v>
      </c>
      <c r="E51" s="6">
        <v>70</v>
      </c>
      <c r="F51" s="5">
        <v>1033.8699999999999</v>
      </c>
      <c r="G51" s="18">
        <v>3.5099999999999909</v>
      </c>
      <c r="H51" s="21">
        <v>3.4065763422493024E-3</v>
      </c>
    </row>
    <row r="52" spans="1:8" ht="15" customHeight="1" x14ac:dyDescent="0.25">
      <c r="A52" s="6" t="s">
        <v>96</v>
      </c>
      <c r="B52" s="12" t="s">
        <v>294</v>
      </c>
      <c r="C52" s="6">
        <v>69</v>
      </c>
      <c r="D52" s="7">
        <v>1006.07</v>
      </c>
      <c r="E52" s="6">
        <v>69</v>
      </c>
      <c r="F52" s="5">
        <v>1009.49</v>
      </c>
      <c r="G52" s="18">
        <v>3.4199999999999591</v>
      </c>
      <c r="H52" s="21">
        <v>3.3993658492947397E-3</v>
      </c>
    </row>
    <row r="53" spans="1:8" ht="15" customHeight="1" x14ac:dyDescent="0.25">
      <c r="A53" s="6" t="s">
        <v>167</v>
      </c>
      <c r="B53" s="12" t="s">
        <v>356</v>
      </c>
      <c r="C53" s="6">
        <v>68</v>
      </c>
      <c r="D53" s="7">
        <v>982.94</v>
      </c>
      <c r="E53" s="6">
        <v>68</v>
      </c>
      <c r="F53" s="5">
        <v>986.29</v>
      </c>
      <c r="G53" s="18">
        <v>3.3499999999999091</v>
      </c>
      <c r="H53" s="21">
        <v>3.4081429181841301E-3</v>
      </c>
    </row>
    <row r="54" spans="1:8" ht="15" customHeight="1" x14ac:dyDescent="0.25">
      <c r="A54" s="6" t="s">
        <v>71</v>
      </c>
      <c r="B54" s="12" t="s">
        <v>268</v>
      </c>
      <c r="C54" s="6">
        <v>67</v>
      </c>
      <c r="D54" s="7">
        <v>958.66</v>
      </c>
      <c r="E54" s="6">
        <v>67</v>
      </c>
      <c r="F54" s="5">
        <v>961.92</v>
      </c>
      <c r="G54" s="18">
        <v>3.2599999999999909</v>
      </c>
      <c r="H54" s="21">
        <v>3.4005799762167931E-3</v>
      </c>
    </row>
    <row r="55" spans="1:8" ht="15" customHeight="1" x14ac:dyDescent="0.25">
      <c r="A55" s="6" t="s">
        <v>82</v>
      </c>
      <c r="B55" s="12" t="s">
        <v>280</v>
      </c>
      <c r="C55" s="6">
        <v>67</v>
      </c>
      <c r="D55" s="7">
        <v>958.66</v>
      </c>
      <c r="E55" s="6">
        <v>67</v>
      </c>
      <c r="F55" s="5">
        <v>961.92</v>
      </c>
      <c r="G55" s="18">
        <v>3.2599999999999909</v>
      </c>
      <c r="H55" s="21">
        <v>3.4005799762167931E-3</v>
      </c>
    </row>
    <row r="56" spans="1:8" ht="15" customHeight="1" x14ac:dyDescent="0.25">
      <c r="A56" s="6" t="s">
        <v>97</v>
      </c>
      <c r="B56" s="12" t="s">
        <v>295</v>
      </c>
      <c r="C56" s="6">
        <v>67</v>
      </c>
      <c r="D56" s="7">
        <v>958.66</v>
      </c>
      <c r="E56" s="6">
        <v>67</v>
      </c>
      <c r="F56" s="5">
        <v>961.92</v>
      </c>
      <c r="G56" s="18">
        <v>3.2599999999999909</v>
      </c>
      <c r="H56" s="21">
        <v>3.4005799762167931E-3</v>
      </c>
    </row>
    <row r="57" spans="1:8" ht="15" customHeight="1" x14ac:dyDescent="0.25">
      <c r="A57" s="6" t="s">
        <v>10</v>
      </c>
      <c r="B57" s="12" t="s">
        <v>209</v>
      </c>
      <c r="C57" s="6">
        <v>66</v>
      </c>
      <c r="D57" s="7">
        <v>939</v>
      </c>
      <c r="E57" s="6">
        <v>66</v>
      </c>
      <c r="F57" s="5">
        <v>942.2</v>
      </c>
      <c r="G57" s="18">
        <v>3.2000000000000455</v>
      </c>
      <c r="H57" s="21">
        <v>3.4078807241747023E-3</v>
      </c>
    </row>
    <row r="58" spans="1:8" ht="15" customHeight="1" x14ac:dyDescent="0.25">
      <c r="A58" s="6" t="s">
        <v>50</v>
      </c>
      <c r="B58" s="12" t="s">
        <v>246</v>
      </c>
      <c r="C58" s="6">
        <v>66</v>
      </c>
      <c r="D58" s="7">
        <v>939</v>
      </c>
      <c r="E58" s="6">
        <v>66</v>
      </c>
      <c r="F58" s="5">
        <v>942.2</v>
      </c>
      <c r="G58" s="18">
        <v>3.2000000000000455</v>
      </c>
      <c r="H58" s="21">
        <v>3.4078807241747023E-3</v>
      </c>
    </row>
    <row r="59" spans="1:8" ht="15" customHeight="1" x14ac:dyDescent="0.25">
      <c r="A59" s="6" t="s">
        <v>58</v>
      </c>
      <c r="B59" s="12" t="s">
        <v>255</v>
      </c>
      <c r="C59" s="6">
        <v>66</v>
      </c>
      <c r="D59" s="7">
        <v>939</v>
      </c>
      <c r="E59" s="6">
        <v>66</v>
      </c>
      <c r="F59" s="5">
        <v>942.2</v>
      </c>
      <c r="G59" s="18">
        <v>3.2000000000000455</v>
      </c>
      <c r="H59" s="21">
        <v>3.4078807241747023E-3</v>
      </c>
    </row>
    <row r="60" spans="1:8" ht="15" customHeight="1" x14ac:dyDescent="0.25">
      <c r="A60" s="6" t="s">
        <v>119</v>
      </c>
      <c r="B60" s="12" t="s">
        <v>317</v>
      </c>
      <c r="C60" s="6">
        <v>65</v>
      </c>
      <c r="D60" s="7">
        <v>919.34</v>
      </c>
      <c r="E60" s="6">
        <v>65</v>
      </c>
      <c r="F60" s="5">
        <v>922.47</v>
      </c>
      <c r="G60" s="18">
        <v>3.1299999999999955</v>
      </c>
      <c r="H60" s="21">
        <v>3.4046163552113422E-3</v>
      </c>
    </row>
    <row r="61" spans="1:8" ht="15" customHeight="1" x14ac:dyDescent="0.25">
      <c r="A61" s="6" t="s">
        <v>187</v>
      </c>
      <c r="B61" s="12" t="s">
        <v>376</v>
      </c>
      <c r="C61" s="6">
        <v>65</v>
      </c>
      <c r="D61" s="7">
        <v>919.34</v>
      </c>
      <c r="E61" s="6">
        <v>65</v>
      </c>
      <c r="F61" s="5">
        <v>922.47</v>
      </c>
      <c r="G61" s="18">
        <v>3.1299999999999955</v>
      </c>
      <c r="H61" s="21">
        <v>3.4046163552113422E-3</v>
      </c>
    </row>
    <row r="62" spans="1:8" ht="15" customHeight="1" x14ac:dyDescent="0.25">
      <c r="A62" s="6" t="s">
        <v>193</v>
      </c>
      <c r="B62" s="12" t="s">
        <v>383</v>
      </c>
      <c r="C62" s="6">
        <v>64</v>
      </c>
      <c r="D62" s="7">
        <v>898.53</v>
      </c>
      <c r="E62" s="6">
        <v>64</v>
      </c>
      <c r="F62" s="5">
        <v>901.59</v>
      </c>
      <c r="G62" s="18">
        <v>3.0600000000000591</v>
      </c>
      <c r="H62" s="21">
        <v>3.4055624186171405E-3</v>
      </c>
    </row>
    <row r="63" spans="1:8" ht="15" customHeight="1" x14ac:dyDescent="0.25">
      <c r="A63" s="6" t="s">
        <v>135</v>
      </c>
      <c r="B63" s="12" t="s">
        <v>332</v>
      </c>
      <c r="C63" s="6">
        <v>68</v>
      </c>
      <c r="D63" s="7">
        <v>982.94</v>
      </c>
      <c r="E63" s="6">
        <v>64</v>
      </c>
      <c r="F63" s="5">
        <v>901.59</v>
      </c>
      <c r="G63" s="18">
        <v>-81.350000000000023</v>
      </c>
      <c r="H63" s="21">
        <v>-8.2761918326652709E-2</v>
      </c>
    </row>
    <row r="64" spans="1:8" ht="15" customHeight="1" x14ac:dyDescent="0.25">
      <c r="A64" s="6" t="s">
        <v>142</v>
      </c>
      <c r="B64" s="12" t="s">
        <v>338</v>
      </c>
      <c r="C64" s="6">
        <v>62</v>
      </c>
      <c r="D64" s="7">
        <v>858.05</v>
      </c>
      <c r="E64" s="6">
        <v>62</v>
      </c>
      <c r="F64" s="5">
        <v>860.97</v>
      </c>
      <c r="G64" s="18">
        <v>2.9200000000000728</v>
      </c>
      <c r="H64" s="21">
        <v>3.4030650894470867E-3</v>
      </c>
    </row>
    <row r="65" spans="1:8" ht="15" customHeight="1" x14ac:dyDescent="0.25">
      <c r="A65" s="6" t="s">
        <v>176</v>
      </c>
      <c r="B65" s="12" t="s">
        <v>364</v>
      </c>
      <c r="C65" s="6">
        <v>62</v>
      </c>
      <c r="D65" s="7">
        <v>858.05</v>
      </c>
      <c r="E65" s="6">
        <v>62</v>
      </c>
      <c r="F65" s="5">
        <v>860.97</v>
      </c>
      <c r="G65" s="18">
        <v>2.9200000000000728</v>
      </c>
      <c r="H65" s="21">
        <v>3.4030650894470867E-3</v>
      </c>
    </row>
    <row r="66" spans="1:8" ht="15" customHeight="1" x14ac:dyDescent="0.25">
      <c r="A66" s="6" t="s">
        <v>139</v>
      </c>
      <c r="B66" s="12" t="s">
        <v>210</v>
      </c>
      <c r="C66" s="6">
        <v>66</v>
      </c>
      <c r="D66" s="7">
        <v>939</v>
      </c>
      <c r="E66" s="6">
        <v>62</v>
      </c>
      <c r="F66" s="5">
        <v>860.97</v>
      </c>
      <c r="G66" s="18">
        <v>-78.029999999999973</v>
      </c>
      <c r="H66" s="21">
        <v>-8.3099041533546303E-2</v>
      </c>
    </row>
    <row r="67" spans="1:8" ht="15" customHeight="1" x14ac:dyDescent="0.25">
      <c r="A67" s="6" t="s">
        <v>6</v>
      </c>
      <c r="B67" s="12" t="s">
        <v>205</v>
      </c>
      <c r="C67" s="6">
        <v>61</v>
      </c>
      <c r="D67" s="7">
        <v>841.86</v>
      </c>
      <c r="E67" s="6">
        <v>61</v>
      </c>
      <c r="F67" s="5">
        <v>844.73</v>
      </c>
      <c r="G67" s="18">
        <v>2.8700000000000045</v>
      </c>
      <c r="H67" s="21">
        <v>3.4091179055900085E-3</v>
      </c>
    </row>
    <row r="68" spans="1:8" ht="15" customHeight="1" x14ac:dyDescent="0.25">
      <c r="A68" s="6" t="s">
        <v>107</v>
      </c>
      <c r="B68" s="12" t="s">
        <v>305</v>
      </c>
      <c r="C68" s="6">
        <v>61</v>
      </c>
      <c r="D68" s="7">
        <v>841.86</v>
      </c>
      <c r="E68" s="6">
        <v>61</v>
      </c>
      <c r="F68" s="5">
        <v>844.73</v>
      </c>
      <c r="G68" s="18">
        <v>2.8700000000000045</v>
      </c>
      <c r="H68" s="21">
        <v>3.4091179055900085E-3</v>
      </c>
    </row>
    <row r="69" spans="1:8" ht="15" customHeight="1" x14ac:dyDescent="0.25">
      <c r="A69" s="6" t="s">
        <v>110</v>
      </c>
      <c r="B69" s="12" t="s">
        <v>308</v>
      </c>
      <c r="C69" s="6">
        <v>61</v>
      </c>
      <c r="D69" s="7">
        <v>841.86</v>
      </c>
      <c r="E69" s="6">
        <v>61</v>
      </c>
      <c r="F69" s="5">
        <v>844.73</v>
      </c>
      <c r="G69" s="18">
        <v>2.8700000000000045</v>
      </c>
      <c r="H69" s="21">
        <v>3.4091179055900085E-3</v>
      </c>
    </row>
    <row r="70" spans="1:8" ht="15" customHeight="1" x14ac:dyDescent="0.25">
      <c r="A70" s="6" t="s">
        <v>131</v>
      </c>
      <c r="B70" s="12" t="s">
        <v>328</v>
      </c>
      <c r="C70" s="6">
        <v>61</v>
      </c>
      <c r="D70" s="7">
        <v>841.86</v>
      </c>
      <c r="E70" s="6">
        <v>61</v>
      </c>
      <c r="F70" s="5">
        <v>844.73</v>
      </c>
      <c r="G70" s="18">
        <v>2.8700000000000045</v>
      </c>
      <c r="H70" s="21">
        <v>3.4091179055900085E-3</v>
      </c>
    </row>
    <row r="71" spans="1:8" ht="15" customHeight="1" x14ac:dyDescent="0.25">
      <c r="A71" s="6" t="s">
        <v>136</v>
      </c>
      <c r="B71" s="12" t="s">
        <v>333</v>
      </c>
      <c r="C71" s="6">
        <v>61</v>
      </c>
      <c r="D71" s="7">
        <v>841.86</v>
      </c>
      <c r="E71" s="6">
        <v>61</v>
      </c>
      <c r="F71" s="5">
        <v>844.73</v>
      </c>
      <c r="G71" s="18">
        <v>2.8700000000000045</v>
      </c>
      <c r="H71" s="21">
        <v>3.4091179055900085E-3</v>
      </c>
    </row>
    <row r="72" spans="1:8" ht="15" customHeight="1" x14ac:dyDescent="0.25">
      <c r="A72" s="6" t="s">
        <v>186</v>
      </c>
      <c r="B72" s="12" t="s">
        <v>375</v>
      </c>
      <c r="C72" s="6">
        <v>61</v>
      </c>
      <c r="D72" s="7">
        <v>841.86</v>
      </c>
      <c r="E72" s="6">
        <v>61</v>
      </c>
      <c r="F72" s="5">
        <v>844.73</v>
      </c>
      <c r="G72" s="18">
        <v>2.8700000000000045</v>
      </c>
      <c r="H72" s="21">
        <v>3.4091179055900085E-3</v>
      </c>
    </row>
    <row r="73" spans="1:8" ht="15" customHeight="1" x14ac:dyDescent="0.25">
      <c r="A73" s="6" t="s">
        <v>51</v>
      </c>
      <c r="B73" s="12" t="s">
        <v>247</v>
      </c>
      <c r="C73" s="6">
        <v>60</v>
      </c>
      <c r="D73" s="7">
        <v>824.52</v>
      </c>
      <c r="E73" s="6">
        <v>60</v>
      </c>
      <c r="F73" s="5">
        <v>827.33</v>
      </c>
      <c r="G73" s="18">
        <v>2.8100000000000591</v>
      </c>
      <c r="H73" s="21">
        <v>3.4080434677146209E-3</v>
      </c>
    </row>
    <row r="74" spans="1:8" ht="15" customHeight="1" x14ac:dyDescent="0.25">
      <c r="A74" s="6" t="s">
        <v>61</v>
      </c>
      <c r="B74" s="12" t="s">
        <v>258</v>
      </c>
      <c r="C74" s="6">
        <v>60</v>
      </c>
      <c r="D74" s="7">
        <v>824.52</v>
      </c>
      <c r="E74" s="6">
        <v>60</v>
      </c>
      <c r="F74" s="5">
        <v>827.33</v>
      </c>
      <c r="G74" s="18">
        <v>2.8100000000000591</v>
      </c>
      <c r="H74" s="21">
        <v>3.4080434677146209E-3</v>
      </c>
    </row>
    <row r="75" spans="1:8" ht="15" customHeight="1" x14ac:dyDescent="0.25">
      <c r="A75" s="6" t="s">
        <v>63</v>
      </c>
      <c r="B75" s="12" t="s">
        <v>260</v>
      </c>
      <c r="C75" s="6">
        <v>60</v>
      </c>
      <c r="D75" s="7">
        <v>824.52</v>
      </c>
      <c r="E75" s="6">
        <v>60</v>
      </c>
      <c r="F75" s="5">
        <v>827.33</v>
      </c>
      <c r="G75" s="18">
        <v>2.8100000000000591</v>
      </c>
      <c r="H75" s="21">
        <v>3.4080434677146209E-3</v>
      </c>
    </row>
    <row r="76" spans="1:8" ht="15" customHeight="1" x14ac:dyDescent="0.25">
      <c r="A76" s="6" t="s">
        <v>118</v>
      </c>
      <c r="B76" s="12" t="s">
        <v>316</v>
      </c>
      <c r="C76" s="6">
        <v>60</v>
      </c>
      <c r="D76" s="7">
        <v>824.52</v>
      </c>
      <c r="E76" s="6">
        <v>60</v>
      </c>
      <c r="F76" s="5">
        <v>827.33</v>
      </c>
      <c r="G76" s="18">
        <v>2.8100000000000591</v>
      </c>
      <c r="H76" s="21">
        <v>3.4080434677146209E-3</v>
      </c>
    </row>
    <row r="77" spans="1:8" ht="15" customHeight="1" x14ac:dyDescent="0.25">
      <c r="A77" s="6" t="s">
        <v>28</v>
      </c>
      <c r="B77" s="12" t="s">
        <v>224</v>
      </c>
      <c r="C77" s="6">
        <v>59</v>
      </c>
      <c r="D77" s="7">
        <v>807.17</v>
      </c>
      <c r="E77" s="6">
        <v>59</v>
      </c>
      <c r="F77" s="5">
        <v>809.92</v>
      </c>
      <c r="G77" s="18">
        <v>2.75</v>
      </c>
      <c r="H77" s="21">
        <v>3.4069650755107353E-3</v>
      </c>
    </row>
    <row r="78" spans="1:8" ht="15" customHeight="1" x14ac:dyDescent="0.25">
      <c r="A78" s="6" t="s">
        <v>104</v>
      </c>
      <c r="B78" s="12" t="s">
        <v>302</v>
      </c>
      <c r="C78" s="6">
        <v>62</v>
      </c>
      <c r="D78" s="7">
        <v>858.05</v>
      </c>
      <c r="E78" s="6">
        <v>59</v>
      </c>
      <c r="F78" s="5">
        <v>809.92</v>
      </c>
      <c r="G78" s="18">
        <v>-48.129999999999995</v>
      </c>
      <c r="H78" s="21">
        <v>-5.6092302313384995E-2</v>
      </c>
    </row>
    <row r="79" spans="1:8" ht="15" customHeight="1" x14ac:dyDescent="0.25">
      <c r="A79" s="6" t="s">
        <v>177</v>
      </c>
      <c r="B79" s="12" t="s">
        <v>365</v>
      </c>
      <c r="C79" s="6">
        <v>63</v>
      </c>
      <c r="D79" s="7">
        <v>877.17</v>
      </c>
      <c r="E79" s="6">
        <v>59</v>
      </c>
      <c r="F79" s="5">
        <v>809.92</v>
      </c>
      <c r="G79" s="18">
        <v>-67.25</v>
      </c>
      <c r="H79" s="21">
        <v>-7.6667008675627299E-2</v>
      </c>
    </row>
    <row r="80" spans="1:8" ht="15" customHeight="1" x14ac:dyDescent="0.25">
      <c r="A80" s="6" t="s">
        <v>1</v>
      </c>
      <c r="B80" s="12" t="s">
        <v>200</v>
      </c>
      <c r="C80" s="6">
        <v>58</v>
      </c>
      <c r="D80" s="7">
        <v>789.83</v>
      </c>
      <c r="E80" s="6">
        <v>58</v>
      </c>
      <c r="F80" s="5">
        <v>792.52</v>
      </c>
      <c r="G80" s="18">
        <v>2.6899999999999409</v>
      </c>
      <c r="H80" s="21">
        <v>3.4057961839888845E-3</v>
      </c>
    </row>
    <row r="81" spans="1:8" ht="15" customHeight="1" x14ac:dyDescent="0.25">
      <c r="A81" s="6" t="s">
        <v>11</v>
      </c>
      <c r="B81" s="12" t="s">
        <v>210</v>
      </c>
      <c r="C81" s="6">
        <v>58</v>
      </c>
      <c r="D81" s="7">
        <v>789.83</v>
      </c>
      <c r="E81" s="6">
        <v>58</v>
      </c>
      <c r="F81" s="5">
        <v>792.52</v>
      </c>
      <c r="G81" s="18">
        <v>2.6899999999999409</v>
      </c>
      <c r="H81" s="21">
        <v>3.4057961839888845E-3</v>
      </c>
    </row>
    <row r="82" spans="1:8" ht="15" customHeight="1" x14ac:dyDescent="0.25">
      <c r="A82" s="6" t="s">
        <v>108</v>
      </c>
      <c r="B82" s="12" t="s">
        <v>306</v>
      </c>
      <c r="C82" s="6">
        <v>58</v>
      </c>
      <c r="D82" s="7">
        <v>789.83</v>
      </c>
      <c r="E82" s="6">
        <v>58</v>
      </c>
      <c r="F82" s="5">
        <v>792.52</v>
      </c>
      <c r="G82" s="18">
        <v>2.6899999999999409</v>
      </c>
      <c r="H82" s="21">
        <v>3.4057961839888845E-3</v>
      </c>
    </row>
    <row r="83" spans="1:8" ht="15" customHeight="1" x14ac:dyDescent="0.25">
      <c r="A83" s="6" t="s">
        <v>114</v>
      </c>
      <c r="B83" s="12" t="s">
        <v>312</v>
      </c>
      <c r="C83" s="6">
        <v>58</v>
      </c>
      <c r="D83" s="7">
        <v>789.83</v>
      </c>
      <c r="E83" s="6">
        <v>58</v>
      </c>
      <c r="F83" s="5">
        <v>792.52</v>
      </c>
      <c r="G83" s="18">
        <v>2.6899999999999409</v>
      </c>
      <c r="H83" s="21">
        <v>3.4057961839888845E-3</v>
      </c>
    </row>
    <row r="84" spans="1:8" ht="15" customHeight="1" x14ac:dyDescent="0.25">
      <c r="A84" s="6" t="s">
        <v>89</v>
      </c>
      <c r="B84" s="12" t="s">
        <v>287</v>
      </c>
      <c r="C84" s="6">
        <v>57</v>
      </c>
      <c r="D84" s="7">
        <v>772.48</v>
      </c>
      <c r="E84" s="6">
        <v>57</v>
      </c>
      <c r="F84" s="5">
        <v>775.11</v>
      </c>
      <c r="G84" s="18">
        <v>2.6299999999999955</v>
      </c>
      <c r="H84" s="21">
        <v>3.4046188898094391E-3</v>
      </c>
    </row>
    <row r="85" spans="1:8" ht="15" customHeight="1" x14ac:dyDescent="0.25">
      <c r="A85" s="6" t="s">
        <v>9</v>
      </c>
      <c r="B85" s="12" t="s">
        <v>208</v>
      </c>
      <c r="C85" s="13">
        <v>56</v>
      </c>
      <c r="D85" s="15">
        <v>758.6</v>
      </c>
      <c r="E85" s="6">
        <v>56</v>
      </c>
      <c r="F85" s="5">
        <v>761.18</v>
      </c>
      <c r="G85" s="18">
        <v>2.5799999999999272</v>
      </c>
      <c r="H85" s="21">
        <v>3.4010018455047815E-3</v>
      </c>
    </row>
    <row r="86" spans="1:8" ht="15" customHeight="1" x14ac:dyDescent="0.25">
      <c r="A86" s="6" t="s">
        <v>62</v>
      </c>
      <c r="B86" s="12" t="s">
        <v>259</v>
      </c>
      <c r="C86" s="6">
        <v>56</v>
      </c>
      <c r="D86" s="7">
        <v>758.6</v>
      </c>
      <c r="E86" s="6">
        <v>56</v>
      </c>
      <c r="F86" s="5">
        <v>761.18</v>
      </c>
      <c r="G86" s="18">
        <v>2.5799999999999272</v>
      </c>
      <c r="H86" s="21">
        <v>3.4010018455047815E-3</v>
      </c>
    </row>
    <row r="87" spans="1:8" ht="15" customHeight="1" x14ac:dyDescent="0.25">
      <c r="A87" s="6" t="s">
        <v>91</v>
      </c>
      <c r="B87" s="12" t="s">
        <v>289</v>
      </c>
      <c r="C87" s="6">
        <v>56</v>
      </c>
      <c r="D87" s="7">
        <v>758.6</v>
      </c>
      <c r="E87" s="6">
        <v>56</v>
      </c>
      <c r="F87" s="5">
        <v>761.18</v>
      </c>
      <c r="G87" s="18">
        <v>2.5799999999999272</v>
      </c>
      <c r="H87" s="21">
        <v>3.4010018455047815E-3</v>
      </c>
    </row>
    <row r="88" spans="1:8" ht="15" customHeight="1" x14ac:dyDescent="0.25">
      <c r="A88" s="6" t="s">
        <v>105</v>
      </c>
      <c r="B88" s="12" t="s">
        <v>303</v>
      </c>
      <c r="C88" s="6">
        <v>59</v>
      </c>
      <c r="D88" s="7">
        <v>807.17</v>
      </c>
      <c r="E88" s="6">
        <v>56</v>
      </c>
      <c r="F88" s="5">
        <v>761.18</v>
      </c>
      <c r="G88" s="18">
        <v>-45.990000000000009</v>
      </c>
      <c r="H88" s="21">
        <v>-5.6976845026450451E-2</v>
      </c>
    </row>
    <row r="89" spans="1:8" ht="15" customHeight="1" x14ac:dyDescent="0.25">
      <c r="A89" s="6" t="s">
        <v>64</v>
      </c>
      <c r="B89" s="12" t="s">
        <v>261</v>
      </c>
      <c r="C89" s="6">
        <v>55</v>
      </c>
      <c r="D89" s="7">
        <v>743.57</v>
      </c>
      <c r="E89" s="6">
        <v>55</v>
      </c>
      <c r="F89" s="5">
        <v>746.1</v>
      </c>
      <c r="G89" s="18">
        <v>2.5299999999999727</v>
      </c>
      <c r="H89" s="21">
        <v>3.4025041354545939E-3</v>
      </c>
    </row>
    <row r="90" spans="1:8" ht="15" customHeight="1" x14ac:dyDescent="0.25">
      <c r="A90" s="6" t="s">
        <v>154</v>
      </c>
      <c r="B90" s="12" t="s">
        <v>226</v>
      </c>
      <c r="C90" s="6">
        <v>55</v>
      </c>
      <c r="D90" s="7">
        <v>743.57</v>
      </c>
      <c r="E90" s="6">
        <v>55</v>
      </c>
      <c r="F90" s="5">
        <v>746.1</v>
      </c>
      <c r="G90" s="18">
        <v>2.5299999999999727</v>
      </c>
      <c r="H90" s="21">
        <v>3.4025041354545939E-3</v>
      </c>
    </row>
    <row r="91" spans="1:8" ht="15" customHeight="1" x14ac:dyDescent="0.25">
      <c r="A91" s="6" t="s">
        <v>158</v>
      </c>
      <c r="B91" s="12" t="s">
        <v>349</v>
      </c>
      <c r="C91" s="6">
        <v>55</v>
      </c>
      <c r="D91" s="7">
        <v>743.57</v>
      </c>
      <c r="E91" s="6">
        <v>55</v>
      </c>
      <c r="F91" s="5">
        <v>746.1</v>
      </c>
      <c r="G91" s="18">
        <v>2.5299999999999727</v>
      </c>
      <c r="H91" s="21">
        <v>3.4025041354545939E-3</v>
      </c>
    </row>
    <row r="92" spans="1:8" ht="15" customHeight="1" x14ac:dyDescent="0.25">
      <c r="A92" s="6" t="s">
        <v>24</v>
      </c>
      <c r="B92" s="12" t="s">
        <v>222</v>
      </c>
      <c r="C92" s="6">
        <v>54</v>
      </c>
      <c r="D92" s="7">
        <v>729.69</v>
      </c>
      <c r="E92" s="6">
        <v>54</v>
      </c>
      <c r="F92" s="5">
        <v>732.17</v>
      </c>
      <c r="G92" s="18">
        <v>2.4799999999999045</v>
      </c>
      <c r="H92" s="21">
        <v>3.3987035590454908E-3</v>
      </c>
    </row>
    <row r="93" spans="1:8" ht="15" customHeight="1" x14ac:dyDescent="0.25">
      <c r="A93" s="6" t="s">
        <v>392</v>
      </c>
      <c r="B93" s="12" t="s">
        <v>382</v>
      </c>
      <c r="C93" s="6">
        <v>52</v>
      </c>
      <c r="D93" s="7">
        <v>700.78</v>
      </c>
      <c r="E93" s="6">
        <v>52</v>
      </c>
      <c r="F93" s="5">
        <v>703.17</v>
      </c>
      <c r="G93" s="18">
        <v>2.3899999999999864</v>
      </c>
      <c r="H93" s="21">
        <v>3.4104854590598851E-3</v>
      </c>
    </row>
    <row r="94" spans="1:8" ht="15" customHeight="1" x14ac:dyDescent="0.25">
      <c r="A94" s="6" t="s">
        <v>15</v>
      </c>
      <c r="B94" s="12" t="s">
        <v>214</v>
      </c>
      <c r="C94" s="6">
        <v>51</v>
      </c>
      <c r="D94" s="7">
        <v>688.06</v>
      </c>
      <c r="E94" s="6">
        <v>51</v>
      </c>
      <c r="F94" s="5">
        <v>690.4</v>
      </c>
      <c r="G94" s="18">
        <v>2.3400000000000318</v>
      </c>
      <c r="H94" s="21">
        <v>3.4008662035288086E-3</v>
      </c>
    </row>
    <row r="95" spans="1:8" ht="15" customHeight="1" x14ac:dyDescent="0.25">
      <c r="A95" s="6" t="s">
        <v>125</v>
      </c>
      <c r="B95" s="12" t="s">
        <v>323</v>
      </c>
      <c r="C95" s="6">
        <v>51</v>
      </c>
      <c r="D95" s="7">
        <v>688.06</v>
      </c>
      <c r="E95" s="6">
        <v>51</v>
      </c>
      <c r="F95" s="5">
        <v>690.4</v>
      </c>
      <c r="G95" s="18">
        <v>2.3400000000000318</v>
      </c>
      <c r="H95" s="21">
        <v>3.4008662035288086E-3</v>
      </c>
    </row>
    <row r="96" spans="1:8" ht="15" customHeight="1" x14ac:dyDescent="0.25">
      <c r="A96" s="6" t="s">
        <v>72</v>
      </c>
      <c r="B96" s="12" t="s">
        <v>269</v>
      </c>
      <c r="C96" s="6">
        <v>50</v>
      </c>
      <c r="D96" s="7">
        <v>675.34</v>
      </c>
      <c r="E96" s="6">
        <v>50</v>
      </c>
      <c r="F96" s="5">
        <v>677.64</v>
      </c>
      <c r="G96" s="18">
        <v>2.2999999999999545</v>
      </c>
      <c r="H96" s="21">
        <v>3.4056919477595793E-3</v>
      </c>
    </row>
    <row r="97" spans="1:8" ht="15" customHeight="1" x14ac:dyDescent="0.25">
      <c r="A97" s="6" t="s">
        <v>83</v>
      </c>
      <c r="B97" s="12" t="s">
        <v>403</v>
      </c>
      <c r="C97" s="6">
        <v>50</v>
      </c>
      <c r="D97" s="7">
        <v>675.34</v>
      </c>
      <c r="E97" s="6">
        <v>50</v>
      </c>
      <c r="F97" s="5">
        <v>677.64</v>
      </c>
      <c r="G97" s="18">
        <v>2.2999999999999545</v>
      </c>
      <c r="H97" s="21">
        <v>3.4056919477595793E-3</v>
      </c>
    </row>
    <row r="98" spans="1:8" ht="15" customHeight="1" x14ac:dyDescent="0.25">
      <c r="A98" s="6" t="s">
        <v>29</v>
      </c>
      <c r="B98" s="12" t="s">
        <v>225</v>
      </c>
      <c r="C98" s="6">
        <v>49</v>
      </c>
      <c r="D98" s="7">
        <v>663.77</v>
      </c>
      <c r="E98" s="6">
        <v>49</v>
      </c>
      <c r="F98" s="5">
        <v>666.03</v>
      </c>
      <c r="G98" s="18">
        <v>2.2599999999999909</v>
      </c>
      <c r="H98" s="21">
        <v>3.4047938291878075E-3</v>
      </c>
    </row>
    <row r="99" spans="1:8" ht="15" customHeight="1" x14ac:dyDescent="0.25">
      <c r="A99" s="6" t="s">
        <v>76</v>
      </c>
      <c r="B99" s="12" t="s">
        <v>274</v>
      </c>
      <c r="C99" s="6">
        <v>48</v>
      </c>
      <c r="D99" s="7">
        <v>651.05999999999995</v>
      </c>
      <c r="E99" s="6">
        <v>48</v>
      </c>
      <c r="F99" s="5">
        <v>653.28</v>
      </c>
      <c r="G99" s="18">
        <v>2.2200000000000273</v>
      </c>
      <c r="H99" s="21">
        <v>3.4098239793567834E-3</v>
      </c>
    </row>
    <row r="100" spans="1:8" ht="15" customHeight="1" x14ac:dyDescent="0.25">
      <c r="A100" s="6" t="s">
        <v>0</v>
      </c>
      <c r="B100" s="12" t="s">
        <v>199</v>
      </c>
      <c r="C100" s="6">
        <v>47</v>
      </c>
      <c r="D100" s="7">
        <v>638.33000000000004</v>
      </c>
      <c r="E100" s="6">
        <v>47</v>
      </c>
      <c r="F100" s="5">
        <v>640.5</v>
      </c>
      <c r="G100" s="18">
        <v>2.1699999999999591</v>
      </c>
      <c r="H100" s="21">
        <v>3.39949555872348E-3</v>
      </c>
    </row>
    <row r="101" spans="1:8" ht="15" customHeight="1" x14ac:dyDescent="0.25">
      <c r="A101" s="6" t="s">
        <v>16</v>
      </c>
      <c r="B101" s="12" t="s">
        <v>215</v>
      </c>
      <c r="C101" s="6">
        <v>47</v>
      </c>
      <c r="D101" s="7">
        <v>638.33000000000004</v>
      </c>
      <c r="E101" s="6">
        <v>47</v>
      </c>
      <c r="F101" s="5">
        <v>640.5</v>
      </c>
      <c r="G101" s="18">
        <v>2.1699999999999591</v>
      </c>
      <c r="H101" s="21">
        <v>3.39949555872348E-3</v>
      </c>
    </row>
    <row r="102" spans="1:8" ht="15" customHeight="1" x14ac:dyDescent="0.25">
      <c r="A102" s="6" t="s">
        <v>27</v>
      </c>
      <c r="B102" s="12" t="s">
        <v>223</v>
      </c>
      <c r="C102" s="6">
        <v>47</v>
      </c>
      <c r="D102" s="7">
        <v>638.33000000000004</v>
      </c>
      <c r="E102" s="6">
        <v>47</v>
      </c>
      <c r="F102" s="5">
        <v>640.5</v>
      </c>
      <c r="G102" s="18">
        <v>2.1699999999999591</v>
      </c>
      <c r="H102" s="21">
        <v>3.39949555872348E-3</v>
      </c>
    </row>
    <row r="103" spans="1:8" ht="15" customHeight="1" x14ac:dyDescent="0.25">
      <c r="A103" s="6" t="s">
        <v>157</v>
      </c>
      <c r="B103" s="12" t="s">
        <v>348</v>
      </c>
      <c r="C103" s="6">
        <v>47</v>
      </c>
      <c r="D103" s="7">
        <v>638.33000000000004</v>
      </c>
      <c r="E103" s="6">
        <v>47</v>
      </c>
      <c r="F103" s="5">
        <v>640.5</v>
      </c>
      <c r="G103" s="18">
        <v>2.1699999999999591</v>
      </c>
      <c r="H103" s="21">
        <v>3.39949555872348E-3</v>
      </c>
    </row>
    <row r="104" spans="1:8" ht="15" customHeight="1" x14ac:dyDescent="0.25">
      <c r="A104" s="6" t="s">
        <v>190</v>
      </c>
      <c r="B104" s="12" t="s">
        <v>379</v>
      </c>
      <c r="C104" s="6">
        <v>47</v>
      </c>
      <c r="D104" s="7">
        <v>638.33000000000004</v>
      </c>
      <c r="E104" s="6">
        <v>47</v>
      </c>
      <c r="F104" s="5">
        <v>640.5</v>
      </c>
      <c r="G104" s="18">
        <v>2.1699999999999591</v>
      </c>
      <c r="H104" s="21">
        <v>3.39949555872348E-3</v>
      </c>
    </row>
    <row r="105" spans="1:8" ht="15" customHeight="1" x14ac:dyDescent="0.25">
      <c r="A105" s="6" t="s">
        <v>192</v>
      </c>
      <c r="B105" s="12" t="s">
        <v>381</v>
      </c>
      <c r="C105" s="6">
        <v>47</v>
      </c>
      <c r="D105" s="7">
        <v>638.33000000000004</v>
      </c>
      <c r="E105" s="6">
        <v>47</v>
      </c>
      <c r="F105" s="5">
        <v>640.5</v>
      </c>
      <c r="G105" s="18">
        <v>2.1699999999999591</v>
      </c>
      <c r="H105" s="21">
        <v>3.39949555872348E-3</v>
      </c>
    </row>
    <row r="106" spans="1:8" ht="15" customHeight="1" x14ac:dyDescent="0.25">
      <c r="A106" s="6" t="s">
        <v>90</v>
      </c>
      <c r="B106" s="12" t="s">
        <v>288</v>
      </c>
      <c r="C106" s="6">
        <v>50</v>
      </c>
      <c r="D106" s="7">
        <v>675.34</v>
      </c>
      <c r="E106" s="6">
        <v>47</v>
      </c>
      <c r="F106" s="5">
        <v>640.5</v>
      </c>
      <c r="G106" s="18">
        <v>-34.840000000000032</v>
      </c>
      <c r="H106" s="21">
        <v>-5.1588829330411395E-2</v>
      </c>
    </row>
    <row r="107" spans="1:8" ht="15" customHeight="1" x14ac:dyDescent="0.25">
      <c r="A107" s="6" t="s">
        <v>160</v>
      </c>
      <c r="B107" s="12" t="s">
        <v>249</v>
      </c>
      <c r="C107" s="6">
        <v>50</v>
      </c>
      <c r="D107" s="7">
        <v>675.34</v>
      </c>
      <c r="E107" s="6">
        <v>47</v>
      </c>
      <c r="F107" s="5">
        <v>640.5</v>
      </c>
      <c r="G107" s="18">
        <v>-34.840000000000032</v>
      </c>
      <c r="H107" s="21">
        <v>-5.1588829330411395E-2</v>
      </c>
    </row>
    <row r="108" spans="1:8" ht="15" customHeight="1" x14ac:dyDescent="0.25">
      <c r="A108" s="6" t="s">
        <v>169</v>
      </c>
      <c r="B108" s="12" t="s">
        <v>358</v>
      </c>
      <c r="C108" s="6">
        <v>50</v>
      </c>
      <c r="D108" s="7">
        <v>675.34</v>
      </c>
      <c r="E108" s="6">
        <v>47</v>
      </c>
      <c r="F108" s="5">
        <v>640.5</v>
      </c>
      <c r="G108" s="18">
        <v>-34.840000000000032</v>
      </c>
      <c r="H108" s="21">
        <v>-5.1588829330411395E-2</v>
      </c>
    </row>
    <row r="109" spans="1:8" ht="15" customHeight="1" x14ac:dyDescent="0.25">
      <c r="A109" s="6" t="s">
        <v>189</v>
      </c>
      <c r="B109" s="12" t="s">
        <v>378</v>
      </c>
      <c r="C109" s="6">
        <v>50</v>
      </c>
      <c r="D109" s="7">
        <v>675.34</v>
      </c>
      <c r="E109" s="6">
        <v>47</v>
      </c>
      <c r="F109" s="5">
        <v>640.5</v>
      </c>
      <c r="G109" s="18">
        <v>-34.840000000000032</v>
      </c>
      <c r="H109" s="21">
        <v>-5.1588829330411395E-2</v>
      </c>
    </row>
    <row r="110" spans="1:8" ht="15" customHeight="1" x14ac:dyDescent="0.25">
      <c r="A110" s="6" t="s">
        <v>31</v>
      </c>
      <c r="B110" s="12" t="s">
        <v>227</v>
      </c>
      <c r="C110" s="6">
        <v>46</v>
      </c>
      <c r="D110" s="7">
        <v>627.92999999999995</v>
      </c>
      <c r="E110" s="6">
        <v>46</v>
      </c>
      <c r="F110" s="5">
        <v>630.07000000000005</v>
      </c>
      <c r="G110" s="18">
        <v>2.1400000000001</v>
      </c>
      <c r="H110" s="21">
        <v>3.4080231872981068E-3</v>
      </c>
    </row>
    <row r="111" spans="1:8" ht="15" customHeight="1" x14ac:dyDescent="0.25">
      <c r="A111" s="6" t="s">
        <v>33</v>
      </c>
      <c r="B111" s="12" t="s">
        <v>229</v>
      </c>
      <c r="C111" s="6">
        <v>46</v>
      </c>
      <c r="D111" s="7">
        <v>627.92999999999995</v>
      </c>
      <c r="E111" s="6">
        <v>46</v>
      </c>
      <c r="F111" s="5">
        <v>630.07000000000005</v>
      </c>
      <c r="G111" s="18">
        <v>2.1400000000001</v>
      </c>
      <c r="H111" s="21">
        <v>3.4080231872981068E-3</v>
      </c>
    </row>
    <row r="112" spans="1:8" ht="15" customHeight="1" x14ac:dyDescent="0.25">
      <c r="A112" s="6" t="s">
        <v>124</v>
      </c>
      <c r="B112" s="12" t="s">
        <v>322</v>
      </c>
      <c r="C112" s="6">
        <v>49</v>
      </c>
      <c r="D112" s="7">
        <v>663.77</v>
      </c>
      <c r="E112" s="6">
        <v>46</v>
      </c>
      <c r="F112" s="5">
        <v>630.07000000000005</v>
      </c>
      <c r="G112" s="18">
        <v>-33.699999999999932</v>
      </c>
      <c r="H112" s="21">
        <v>-5.0770598249393513E-2</v>
      </c>
    </row>
    <row r="113" spans="1:8" ht="15" customHeight="1" x14ac:dyDescent="0.25">
      <c r="A113" s="6" t="s">
        <v>183</v>
      </c>
      <c r="B113" s="12" t="s">
        <v>372</v>
      </c>
      <c r="C113" s="6">
        <v>45</v>
      </c>
      <c r="D113" s="7">
        <v>617.51</v>
      </c>
      <c r="E113" s="6">
        <v>45</v>
      </c>
      <c r="F113" s="5">
        <v>619.61</v>
      </c>
      <c r="G113" s="18">
        <v>2.1000000000000227</v>
      </c>
      <c r="H113" s="21">
        <v>3.4007546436495323E-3</v>
      </c>
    </row>
    <row r="114" spans="1:8" ht="15" customHeight="1" x14ac:dyDescent="0.25">
      <c r="A114" s="6" t="s">
        <v>116</v>
      </c>
      <c r="B114" s="12" t="s">
        <v>314</v>
      </c>
      <c r="C114" s="6">
        <v>48</v>
      </c>
      <c r="D114" s="7">
        <v>651.05999999999995</v>
      </c>
      <c r="E114" s="6">
        <v>45</v>
      </c>
      <c r="F114" s="5">
        <v>619.61</v>
      </c>
      <c r="G114" s="18">
        <v>-31.449999999999932</v>
      </c>
      <c r="H114" s="21">
        <v>-4.8305839707553734E-2</v>
      </c>
    </row>
    <row r="115" spans="1:8" ht="15" customHeight="1" x14ac:dyDescent="0.25">
      <c r="A115" s="6" t="s">
        <v>17</v>
      </c>
      <c r="B115" s="12" t="s">
        <v>216</v>
      </c>
      <c r="C115" s="6">
        <v>44</v>
      </c>
      <c r="D115" s="7">
        <v>607.11</v>
      </c>
      <c r="E115" s="6">
        <v>44</v>
      </c>
      <c r="F115" s="5">
        <v>609.17999999999995</v>
      </c>
      <c r="G115" s="18">
        <v>2.0699999999999363</v>
      </c>
      <c r="H115" s="21">
        <v>3.4095962840340901E-3</v>
      </c>
    </row>
    <row r="116" spans="1:8" ht="15" customHeight="1" x14ac:dyDescent="0.25">
      <c r="A116" s="6" t="s">
        <v>94</v>
      </c>
      <c r="B116" s="12" t="s">
        <v>292</v>
      </c>
      <c r="C116" s="6">
        <v>44</v>
      </c>
      <c r="D116" s="7">
        <v>607.11</v>
      </c>
      <c r="E116" s="6">
        <v>44</v>
      </c>
      <c r="F116" s="5">
        <v>609.17999999999995</v>
      </c>
      <c r="G116" s="18">
        <v>2.0699999999999363</v>
      </c>
      <c r="H116" s="21">
        <v>3.4095962840340901E-3</v>
      </c>
    </row>
    <row r="117" spans="1:8" ht="15" customHeight="1" x14ac:dyDescent="0.25">
      <c r="A117" s="6" t="s">
        <v>161</v>
      </c>
      <c r="B117" s="12" t="s">
        <v>244</v>
      </c>
      <c r="C117" s="6">
        <v>47</v>
      </c>
      <c r="D117" s="7">
        <v>638.33000000000004</v>
      </c>
      <c r="E117" s="6">
        <v>44</v>
      </c>
      <c r="F117" s="5">
        <v>609.17999999999995</v>
      </c>
      <c r="G117" s="18">
        <v>-29.150000000000091</v>
      </c>
      <c r="H117" s="21">
        <v>-4.5666034809581389E-2</v>
      </c>
    </row>
    <row r="118" spans="1:8" ht="15" customHeight="1" x14ac:dyDescent="0.25">
      <c r="A118" s="6" t="s">
        <v>178</v>
      </c>
      <c r="B118" s="12" t="s">
        <v>366</v>
      </c>
      <c r="C118" s="6">
        <v>47</v>
      </c>
      <c r="D118" s="7">
        <v>638.33000000000004</v>
      </c>
      <c r="E118" s="6">
        <v>44</v>
      </c>
      <c r="F118" s="5">
        <v>609.17999999999995</v>
      </c>
      <c r="G118" s="18">
        <v>-29.150000000000091</v>
      </c>
      <c r="H118" s="21">
        <v>-4.5666034809581389E-2</v>
      </c>
    </row>
    <row r="119" spans="1:8" ht="15" customHeight="1" x14ac:dyDescent="0.25">
      <c r="A119" s="6" t="s">
        <v>20</v>
      </c>
      <c r="B119" s="12" t="s">
        <v>219</v>
      </c>
      <c r="C119" s="6">
        <v>43</v>
      </c>
      <c r="D119" s="7">
        <v>596.70000000000005</v>
      </c>
      <c r="E119" s="6">
        <v>43</v>
      </c>
      <c r="F119" s="5">
        <v>598.73</v>
      </c>
      <c r="G119" s="18">
        <v>2.0299999999999727</v>
      </c>
      <c r="H119" s="21">
        <v>3.4020445785151207E-3</v>
      </c>
    </row>
    <row r="120" spans="1:8" ht="15" customHeight="1" x14ac:dyDescent="0.25">
      <c r="A120" s="6" t="s">
        <v>53</v>
      </c>
      <c r="B120" s="12" t="s">
        <v>249</v>
      </c>
      <c r="C120" s="6">
        <v>42</v>
      </c>
      <c r="D120" s="7">
        <v>586.30999999999995</v>
      </c>
      <c r="E120" s="6">
        <v>42</v>
      </c>
      <c r="F120" s="5">
        <v>588.30999999999995</v>
      </c>
      <c r="G120" s="18">
        <v>2</v>
      </c>
      <c r="H120" s="21">
        <v>3.4111647422012249E-3</v>
      </c>
    </row>
    <row r="121" spans="1:8" ht="15" customHeight="1" x14ac:dyDescent="0.25">
      <c r="A121" s="6" t="s">
        <v>77</v>
      </c>
      <c r="B121" s="12" t="s">
        <v>275</v>
      </c>
      <c r="C121" s="6">
        <v>42</v>
      </c>
      <c r="D121" s="7">
        <v>586.30999999999995</v>
      </c>
      <c r="E121" s="6">
        <v>42</v>
      </c>
      <c r="F121" s="5">
        <v>588.30999999999995</v>
      </c>
      <c r="G121" s="18">
        <v>2</v>
      </c>
      <c r="H121" s="21">
        <v>3.4111647422012249E-3</v>
      </c>
    </row>
    <row r="122" spans="1:8" ht="15" customHeight="1" x14ac:dyDescent="0.25">
      <c r="A122" s="6" t="s">
        <v>79</v>
      </c>
      <c r="B122" s="12" t="s">
        <v>277</v>
      </c>
      <c r="C122" s="6">
        <v>42</v>
      </c>
      <c r="D122" s="7">
        <v>586.30999999999995</v>
      </c>
      <c r="E122" s="6">
        <v>42</v>
      </c>
      <c r="F122" s="5">
        <v>588.30999999999995</v>
      </c>
      <c r="G122" s="18">
        <v>2</v>
      </c>
      <c r="H122" s="21">
        <v>3.4111647422012249E-3</v>
      </c>
    </row>
    <row r="123" spans="1:8" ht="15" customHeight="1" x14ac:dyDescent="0.25">
      <c r="A123" s="6" t="s">
        <v>123</v>
      </c>
      <c r="B123" s="12" t="s">
        <v>321</v>
      </c>
      <c r="C123" s="6">
        <v>42</v>
      </c>
      <c r="D123" s="7">
        <v>586.30999999999995</v>
      </c>
      <c r="E123" s="6">
        <v>42</v>
      </c>
      <c r="F123" s="5">
        <v>588.30999999999995</v>
      </c>
      <c r="G123" s="18">
        <v>2</v>
      </c>
      <c r="H123" s="21">
        <v>3.4111647422012249E-3</v>
      </c>
    </row>
    <row r="124" spans="1:8" ht="15" customHeight="1" x14ac:dyDescent="0.25">
      <c r="A124" s="6" t="s">
        <v>12</v>
      </c>
      <c r="B124" s="12" t="s">
        <v>211</v>
      </c>
      <c r="C124" s="6">
        <v>41</v>
      </c>
      <c r="D124" s="7">
        <v>577.04999999999995</v>
      </c>
      <c r="E124" s="6">
        <v>41</v>
      </c>
      <c r="F124" s="5">
        <v>579.01</v>
      </c>
      <c r="G124" s="18">
        <v>1.9600000000000364</v>
      </c>
      <c r="H124" s="21">
        <v>3.3965860843948297E-3</v>
      </c>
    </row>
    <row r="125" spans="1:8" ht="15" customHeight="1" x14ac:dyDescent="0.25">
      <c r="A125" s="6" t="s">
        <v>30</v>
      </c>
      <c r="B125" s="12" t="s">
        <v>226</v>
      </c>
      <c r="C125" s="6">
        <v>41</v>
      </c>
      <c r="D125" s="7">
        <v>577.04999999999995</v>
      </c>
      <c r="E125" s="6">
        <v>41</v>
      </c>
      <c r="F125" s="5">
        <v>579.01</v>
      </c>
      <c r="G125" s="18">
        <v>1.9600000000000364</v>
      </c>
      <c r="H125" s="21">
        <v>3.3965860843948297E-3</v>
      </c>
    </row>
    <row r="126" spans="1:8" ht="15" customHeight="1" x14ac:dyDescent="0.25">
      <c r="A126" s="6" t="s">
        <v>32</v>
      </c>
      <c r="B126" s="12" t="s">
        <v>228</v>
      </c>
      <c r="C126" s="6">
        <v>41</v>
      </c>
      <c r="D126" s="7">
        <v>577.04999999999995</v>
      </c>
      <c r="E126" s="6">
        <v>41</v>
      </c>
      <c r="F126" s="5">
        <v>579.01</v>
      </c>
      <c r="G126" s="18">
        <v>1.9600000000000364</v>
      </c>
      <c r="H126" s="21">
        <v>3.3965860843948297E-3</v>
      </c>
    </row>
    <row r="127" spans="1:8" ht="15" customHeight="1" x14ac:dyDescent="0.25">
      <c r="A127" s="6" t="s">
        <v>127</v>
      </c>
      <c r="B127" s="12" t="s">
        <v>325</v>
      </c>
      <c r="C127" s="6">
        <v>43</v>
      </c>
      <c r="D127" s="7">
        <v>596.70000000000005</v>
      </c>
      <c r="E127" s="6">
        <v>41</v>
      </c>
      <c r="F127" s="5">
        <v>579.01</v>
      </c>
      <c r="G127" s="18">
        <v>-17.690000000000055</v>
      </c>
      <c r="H127" s="21">
        <v>-2.9646388469917972E-2</v>
      </c>
    </row>
    <row r="128" spans="1:8" ht="15" customHeight="1" x14ac:dyDescent="0.25">
      <c r="A128" s="6" t="s">
        <v>172</v>
      </c>
      <c r="B128" s="12" t="s">
        <v>230</v>
      </c>
      <c r="C128" s="6">
        <v>43</v>
      </c>
      <c r="D128" s="7">
        <v>596.70000000000005</v>
      </c>
      <c r="E128" s="6">
        <v>41</v>
      </c>
      <c r="F128" s="5">
        <v>579.01</v>
      </c>
      <c r="G128" s="18">
        <v>-17.690000000000055</v>
      </c>
      <c r="H128" s="21">
        <v>-2.9646388469917972E-2</v>
      </c>
    </row>
    <row r="129" spans="1:8" ht="15" customHeight="1" x14ac:dyDescent="0.25">
      <c r="A129" s="6" t="s">
        <v>401</v>
      </c>
      <c r="B129" s="12" t="s">
        <v>402</v>
      </c>
      <c r="C129" s="13">
        <v>40</v>
      </c>
      <c r="D129" s="15">
        <v>567.79999999999995</v>
      </c>
      <c r="E129" s="6">
        <v>40</v>
      </c>
      <c r="F129" s="5">
        <v>569.73</v>
      </c>
      <c r="G129" s="18">
        <v>1.9300000000000637</v>
      </c>
      <c r="H129" s="21">
        <v>3.3990841845721446E-3</v>
      </c>
    </row>
    <row r="130" spans="1:8" ht="15" customHeight="1" x14ac:dyDescent="0.25">
      <c r="A130" s="6" t="s">
        <v>48</v>
      </c>
      <c r="B130" s="12" t="s">
        <v>244</v>
      </c>
      <c r="C130" s="6">
        <v>40</v>
      </c>
      <c r="D130" s="7">
        <v>567.79999999999995</v>
      </c>
      <c r="E130" s="6">
        <v>40</v>
      </c>
      <c r="F130" s="5">
        <v>569.73</v>
      </c>
      <c r="G130" s="18">
        <v>1.9300000000000637</v>
      </c>
      <c r="H130" s="21">
        <v>3.3990841845721446E-3</v>
      </c>
    </row>
    <row r="131" spans="1:8" ht="15" customHeight="1" x14ac:dyDescent="0.25">
      <c r="A131" s="6" t="s">
        <v>128</v>
      </c>
      <c r="B131" s="12" t="s">
        <v>231</v>
      </c>
      <c r="C131" s="6">
        <v>40</v>
      </c>
      <c r="D131" s="7">
        <v>567.79999999999995</v>
      </c>
      <c r="E131" s="6">
        <v>40</v>
      </c>
      <c r="F131" s="5">
        <v>569.73</v>
      </c>
      <c r="G131" s="18">
        <v>1.9300000000000637</v>
      </c>
      <c r="H131" s="21">
        <v>3.3990841845721446E-3</v>
      </c>
    </row>
    <row r="132" spans="1:8" ht="15" customHeight="1" x14ac:dyDescent="0.25">
      <c r="A132" s="6" t="s">
        <v>117</v>
      </c>
      <c r="B132" s="12" t="s">
        <v>315</v>
      </c>
      <c r="C132" s="6">
        <v>41</v>
      </c>
      <c r="D132" s="7">
        <v>577.04999999999995</v>
      </c>
      <c r="E132" s="6">
        <v>39</v>
      </c>
      <c r="F132" s="5">
        <v>561.58000000000004</v>
      </c>
      <c r="G132" s="18">
        <v>-15.469999999999914</v>
      </c>
      <c r="H132" s="21">
        <v>-2.6808768737544258E-2</v>
      </c>
    </row>
    <row r="133" spans="1:8" ht="15" customHeight="1" x14ac:dyDescent="0.25">
      <c r="A133" s="6" t="s">
        <v>126</v>
      </c>
      <c r="B133" s="12" t="s">
        <v>324</v>
      </c>
      <c r="C133" s="6">
        <v>41</v>
      </c>
      <c r="D133" s="7">
        <v>577.04999999999995</v>
      </c>
      <c r="E133" s="6">
        <v>39</v>
      </c>
      <c r="F133" s="5">
        <v>561.58000000000004</v>
      </c>
      <c r="G133" s="18">
        <v>-15.469999999999914</v>
      </c>
      <c r="H133" s="21">
        <v>-2.6808768737544258E-2</v>
      </c>
    </row>
    <row r="134" spans="1:8" ht="15" customHeight="1" x14ac:dyDescent="0.25">
      <c r="A134" s="6" t="s">
        <v>144</v>
      </c>
      <c r="B134" s="12" t="s">
        <v>235</v>
      </c>
      <c r="C134" s="6">
        <v>41</v>
      </c>
      <c r="D134" s="7">
        <v>577.04999999999995</v>
      </c>
      <c r="E134" s="6">
        <v>39</v>
      </c>
      <c r="F134" s="5">
        <v>561.58000000000004</v>
      </c>
      <c r="G134" s="18">
        <v>-15.469999999999914</v>
      </c>
      <c r="H134" s="21">
        <v>-2.6808768737544258E-2</v>
      </c>
    </row>
    <row r="135" spans="1:8" ht="15" customHeight="1" x14ac:dyDescent="0.25">
      <c r="A135" s="6" t="s">
        <v>148</v>
      </c>
      <c r="B135" s="12" t="s">
        <v>341</v>
      </c>
      <c r="C135" s="6">
        <v>41</v>
      </c>
      <c r="D135" s="7">
        <v>577.04999999999995</v>
      </c>
      <c r="E135" s="6">
        <v>39</v>
      </c>
      <c r="F135" s="5">
        <v>561.58000000000004</v>
      </c>
      <c r="G135" s="18">
        <v>-15.469999999999914</v>
      </c>
      <c r="H135" s="21">
        <v>-2.6808768737544258E-2</v>
      </c>
    </row>
    <row r="136" spans="1:8" ht="15" customHeight="1" x14ac:dyDescent="0.25">
      <c r="A136" s="6" t="s">
        <v>174</v>
      </c>
      <c r="B136" s="12" t="s">
        <v>362</v>
      </c>
      <c r="C136" s="6">
        <v>41</v>
      </c>
      <c r="D136" s="7">
        <v>577.04999999999995</v>
      </c>
      <c r="E136" s="6">
        <v>39</v>
      </c>
      <c r="F136" s="5">
        <v>561.58000000000004</v>
      </c>
      <c r="G136" s="18">
        <v>-15.469999999999914</v>
      </c>
      <c r="H136" s="21">
        <v>-2.6808768737544258E-2</v>
      </c>
    </row>
    <row r="137" spans="1:8" ht="15" customHeight="1" x14ac:dyDescent="0.25">
      <c r="A137" s="6" t="s">
        <v>7</v>
      </c>
      <c r="B137" s="12" t="s">
        <v>206</v>
      </c>
      <c r="C137" s="6">
        <v>38</v>
      </c>
      <c r="D137" s="7">
        <v>550.45000000000005</v>
      </c>
      <c r="E137" s="6">
        <v>38</v>
      </c>
      <c r="F137" s="5">
        <v>552.32000000000005</v>
      </c>
      <c r="G137" s="18">
        <v>1.8700000000000045</v>
      </c>
      <c r="H137" s="21">
        <v>3.3972204559905611E-3</v>
      </c>
    </row>
    <row r="138" spans="1:8" ht="15" customHeight="1" x14ac:dyDescent="0.25">
      <c r="A138" s="6" t="s">
        <v>80</v>
      </c>
      <c r="B138" s="12" t="s">
        <v>278</v>
      </c>
      <c r="C138" s="6">
        <v>38</v>
      </c>
      <c r="D138" s="7">
        <v>550.45000000000005</v>
      </c>
      <c r="E138" s="6">
        <v>38</v>
      </c>
      <c r="F138" s="5">
        <v>552.32000000000005</v>
      </c>
      <c r="G138" s="18">
        <v>1.8700000000000045</v>
      </c>
      <c r="H138" s="21">
        <v>3.3972204559905611E-3</v>
      </c>
    </row>
    <row r="139" spans="1:8" ht="15" customHeight="1" x14ac:dyDescent="0.25">
      <c r="A139" s="6" t="s">
        <v>47</v>
      </c>
      <c r="B139" s="12" t="s">
        <v>243</v>
      </c>
      <c r="C139" s="6">
        <v>36</v>
      </c>
      <c r="D139" s="7">
        <v>534.26</v>
      </c>
      <c r="E139" s="6">
        <v>36</v>
      </c>
      <c r="F139" s="5">
        <v>536.08000000000004</v>
      </c>
      <c r="G139" s="18">
        <v>1.82000000000005</v>
      </c>
      <c r="H139" s="21">
        <v>3.4065810653989633E-3</v>
      </c>
    </row>
    <row r="140" spans="1:8" ht="15" customHeight="1" x14ac:dyDescent="0.25">
      <c r="A140" s="6" t="s">
        <v>152</v>
      </c>
      <c r="B140" s="12" t="s">
        <v>344</v>
      </c>
      <c r="C140" s="6">
        <v>38</v>
      </c>
      <c r="D140" s="7">
        <v>550.45000000000005</v>
      </c>
      <c r="E140" s="6">
        <v>36</v>
      </c>
      <c r="F140" s="5">
        <v>536.08000000000004</v>
      </c>
      <c r="G140" s="18">
        <v>-14.370000000000005</v>
      </c>
      <c r="H140" s="21">
        <v>-2.6105913343627947E-2</v>
      </c>
    </row>
    <row r="141" spans="1:8" ht="15" customHeight="1" x14ac:dyDescent="0.25">
      <c r="A141" s="6" t="s">
        <v>159</v>
      </c>
      <c r="B141" s="12" t="s">
        <v>350</v>
      </c>
      <c r="C141" s="6">
        <v>38</v>
      </c>
      <c r="D141" s="7">
        <v>550.45000000000005</v>
      </c>
      <c r="E141" s="6">
        <v>36</v>
      </c>
      <c r="F141" s="5">
        <v>536.08000000000004</v>
      </c>
      <c r="G141" s="18">
        <v>-14.370000000000005</v>
      </c>
      <c r="H141" s="21">
        <v>-2.6105913343627947E-2</v>
      </c>
    </row>
    <row r="142" spans="1:8" ht="15" customHeight="1" x14ac:dyDescent="0.25">
      <c r="A142" s="6" t="s">
        <v>103</v>
      </c>
      <c r="B142" s="12" t="s">
        <v>301</v>
      </c>
      <c r="C142" s="6">
        <v>37</v>
      </c>
      <c r="D142" s="7">
        <v>541.55999999999995</v>
      </c>
      <c r="E142" s="6">
        <v>35</v>
      </c>
      <c r="F142" s="5">
        <v>528.1</v>
      </c>
      <c r="G142" s="18">
        <v>-13.459999999999923</v>
      </c>
      <c r="H142" s="21">
        <v>-2.4854125120023496E-2</v>
      </c>
    </row>
    <row r="143" spans="1:8" ht="15" customHeight="1" x14ac:dyDescent="0.25">
      <c r="A143" s="6" t="s">
        <v>149</v>
      </c>
      <c r="B143" s="12" t="s">
        <v>276</v>
      </c>
      <c r="C143" s="6">
        <v>37</v>
      </c>
      <c r="D143" s="7">
        <v>541.55999999999995</v>
      </c>
      <c r="E143" s="6">
        <v>35</v>
      </c>
      <c r="F143" s="5">
        <v>528.1</v>
      </c>
      <c r="G143" s="18">
        <v>-13.459999999999923</v>
      </c>
      <c r="H143" s="21">
        <v>-2.4854125120023496E-2</v>
      </c>
    </row>
    <row r="144" spans="1:8" ht="15" customHeight="1" x14ac:dyDescent="0.25">
      <c r="A144" s="6" t="s">
        <v>18</v>
      </c>
      <c r="B144" s="12" t="s">
        <v>217</v>
      </c>
      <c r="C144" s="6">
        <v>34</v>
      </c>
      <c r="D144" s="7">
        <v>518.07000000000005</v>
      </c>
      <c r="E144" s="6">
        <v>34</v>
      </c>
      <c r="F144" s="5">
        <v>519.83000000000004</v>
      </c>
      <c r="G144" s="18">
        <v>1.7599999999999909</v>
      </c>
      <c r="H144" s="21">
        <v>3.3972243133167154E-3</v>
      </c>
    </row>
    <row r="145" spans="1:8" ht="15" customHeight="1" x14ac:dyDescent="0.25">
      <c r="A145" s="6" t="s">
        <v>73</v>
      </c>
      <c r="B145" s="12" t="s">
        <v>270</v>
      </c>
      <c r="C145" s="6">
        <v>34</v>
      </c>
      <c r="D145" s="7">
        <v>518.07000000000005</v>
      </c>
      <c r="E145" s="6">
        <v>34</v>
      </c>
      <c r="F145" s="5">
        <v>519.83000000000004</v>
      </c>
      <c r="G145" s="18">
        <v>1.7599999999999909</v>
      </c>
      <c r="H145" s="21">
        <v>3.3972243133167154E-3</v>
      </c>
    </row>
    <row r="146" spans="1:8" ht="15" customHeight="1" x14ac:dyDescent="0.25">
      <c r="A146" s="6" t="s">
        <v>195</v>
      </c>
      <c r="B146" s="12" t="s">
        <v>385</v>
      </c>
      <c r="C146" s="6">
        <v>34</v>
      </c>
      <c r="D146" s="7">
        <v>518.07000000000005</v>
      </c>
      <c r="E146" s="6">
        <v>34</v>
      </c>
      <c r="F146" s="5">
        <v>519.83000000000004</v>
      </c>
      <c r="G146" s="18">
        <v>1.7599999999999909</v>
      </c>
      <c r="H146" s="21">
        <v>3.3972243133167154E-3</v>
      </c>
    </row>
    <row r="147" spans="1:8" ht="15" customHeight="1" x14ac:dyDescent="0.25">
      <c r="A147" s="6" t="s">
        <v>78</v>
      </c>
      <c r="B147" s="12" t="s">
        <v>276</v>
      </c>
      <c r="C147" s="6">
        <v>33</v>
      </c>
      <c r="D147" s="7">
        <v>511.13</v>
      </c>
      <c r="E147" s="6">
        <v>33</v>
      </c>
      <c r="F147" s="5">
        <v>512.87</v>
      </c>
      <c r="G147" s="18">
        <v>1.7400000000000091</v>
      </c>
      <c r="H147" s="21">
        <v>3.4042220178819656E-3</v>
      </c>
    </row>
    <row r="148" spans="1:8" ht="15" customHeight="1" x14ac:dyDescent="0.25">
      <c r="A148" s="6" t="s">
        <v>129</v>
      </c>
      <c r="B148" s="12" t="s">
        <v>326</v>
      </c>
      <c r="C148" s="6">
        <v>35</v>
      </c>
      <c r="D148" s="7">
        <v>526.30999999999995</v>
      </c>
      <c r="E148" s="6">
        <v>33</v>
      </c>
      <c r="F148" s="5">
        <v>512.87</v>
      </c>
      <c r="G148" s="18">
        <v>-13.439999999999941</v>
      </c>
      <c r="H148" s="21">
        <v>-2.553628089908978E-2</v>
      </c>
    </row>
    <row r="149" spans="1:8" ht="15" customHeight="1" x14ac:dyDescent="0.25">
      <c r="A149" s="6" t="s">
        <v>21</v>
      </c>
      <c r="B149" s="12" t="s">
        <v>220</v>
      </c>
      <c r="C149" s="6">
        <v>32</v>
      </c>
      <c r="D149" s="7">
        <v>503.04</v>
      </c>
      <c r="E149" s="6">
        <v>32</v>
      </c>
      <c r="F149" s="5">
        <v>504.75</v>
      </c>
      <c r="G149" s="18">
        <v>1.7099999999999795</v>
      </c>
      <c r="H149" s="21">
        <v>3.3993320610686615E-3</v>
      </c>
    </row>
    <row r="150" spans="1:8" ht="15" customHeight="1" x14ac:dyDescent="0.25">
      <c r="A150" s="6" t="s">
        <v>39</v>
      </c>
      <c r="B150" s="12" t="s">
        <v>235</v>
      </c>
      <c r="C150" s="6">
        <v>32</v>
      </c>
      <c r="D150" s="7">
        <v>503.04</v>
      </c>
      <c r="E150" s="6">
        <v>32</v>
      </c>
      <c r="F150" s="5">
        <v>504.75</v>
      </c>
      <c r="G150" s="18">
        <v>1.7099999999999795</v>
      </c>
      <c r="H150" s="21">
        <v>3.3993320610686615E-3</v>
      </c>
    </row>
    <row r="151" spans="1:8" ht="15" customHeight="1" x14ac:dyDescent="0.25">
      <c r="A151" s="6" t="s">
        <v>52</v>
      </c>
      <c r="B151" s="12" t="s">
        <v>248</v>
      </c>
      <c r="C151" s="6">
        <v>32</v>
      </c>
      <c r="D151" s="7">
        <v>503.04</v>
      </c>
      <c r="E151" s="6">
        <v>32</v>
      </c>
      <c r="F151" s="5">
        <v>504.75</v>
      </c>
      <c r="G151" s="18">
        <v>1.7099999999999795</v>
      </c>
      <c r="H151" s="21">
        <v>3.3993320610686615E-3</v>
      </c>
    </row>
    <row r="152" spans="1:8" ht="15" customHeight="1" x14ac:dyDescent="0.25">
      <c r="A152" s="6" t="s">
        <v>388</v>
      </c>
      <c r="B152" s="12" t="s">
        <v>254</v>
      </c>
      <c r="C152" s="6">
        <v>32</v>
      </c>
      <c r="D152" s="7">
        <v>503.04</v>
      </c>
      <c r="E152" s="6">
        <v>32</v>
      </c>
      <c r="F152" s="5">
        <v>504.75</v>
      </c>
      <c r="G152" s="18">
        <v>1.7099999999999795</v>
      </c>
      <c r="H152" s="21">
        <v>3.3993320610686615E-3</v>
      </c>
    </row>
    <row r="153" spans="1:8" ht="15" customHeight="1" x14ac:dyDescent="0.25">
      <c r="A153" s="6" t="s">
        <v>59</v>
      </c>
      <c r="B153" s="12" t="s">
        <v>256</v>
      </c>
      <c r="C153" s="6">
        <v>32</v>
      </c>
      <c r="D153" s="7">
        <v>503.04</v>
      </c>
      <c r="E153" s="6">
        <v>32</v>
      </c>
      <c r="F153" s="5">
        <v>504.75</v>
      </c>
      <c r="G153" s="18">
        <v>1.7099999999999795</v>
      </c>
      <c r="H153" s="21">
        <v>3.3993320610686615E-3</v>
      </c>
    </row>
    <row r="154" spans="1:8" ht="15" customHeight="1" x14ac:dyDescent="0.25">
      <c r="A154" s="6" t="s">
        <v>81</v>
      </c>
      <c r="B154" s="12" t="s">
        <v>279</v>
      </c>
      <c r="C154" s="6">
        <v>32</v>
      </c>
      <c r="D154" s="7">
        <v>503.04</v>
      </c>
      <c r="E154" s="6">
        <v>32</v>
      </c>
      <c r="F154" s="5">
        <v>504.75</v>
      </c>
      <c r="G154" s="18">
        <v>1.7099999999999795</v>
      </c>
      <c r="H154" s="21">
        <v>3.3993320610686615E-3</v>
      </c>
    </row>
    <row r="155" spans="1:8" ht="15" customHeight="1" x14ac:dyDescent="0.25">
      <c r="A155" s="6" t="s">
        <v>4</v>
      </c>
      <c r="B155" s="12" t="s">
        <v>203</v>
      </c>
      <c r="C155" s="6">
        <v>31</v>
      </c>
      <c r="D155" s="7">
        <v>497.25</v>
      </c>
      <c r="E155" s="6">
        <v>31</v>
      </c>
      <c r="F155" s="5">
        <v>498.94</v>
      </c>
      <c r="G155" s="18">
        <v>1.6899999999999977</v>
      </c>
      <c r="H155" s="21">
        <v>3.3986928104575119E-3</v>
      </c>
    </row>
    <row r="156" spans="1:8" ht="15" customHeight="1" x14ac:dyDescent="0.25">
      <c r="A156" s="6" t="s">
        <v>42</v>
      </c>
      <c r="B156" s="12" t="s">
        <v>238</v>
      </c>
      <c r="C156" s="6">
        <v>31</v>
      </c>
      <c r="D156" s="7">
        <v>497.25</v>
      </c>
      <c r="E156" s="6">
        <v>31</v>
      </c>
      <c r="F156" s="5">
        <v>498.94</v>
      </c>
      <c r="G156" s="18">
        <v>1.6899999999999977</v>
      </c>
      <c r="H156" s="21">
        <v>3.3986928104575119E-3</v>
      </c>
    </row>
    <row r="157" spans="1:8" ht="15" customHeight="1" x14ac:dyDescent="0.25">
      <c r="A157" s="6" t="s">
        <v>49</v>
      </c>
      <c r="B157" s="12" t="s">
        <v>245</v>
      </c>
      <c r="C157" s="6">
        <v>31</v>
      </c>
      <c r="D157" s="7">
        <v>497.25</v>
      </c>
      <c r="E157" s="6">
        <v>31</v>
      </c>
      <c r="F157" s="5">
        <v>498.94</v>
      </c>
      <c r="G157" s="18">
        <v>1.6899999999999977</v>
      </c>
      <c r="H157" s="21">
        <v>3.3986928104575119E-3</v>
      </c>
    </row>
    <row r="158" spans="1:8" ht="15" customHeight="1" x14ac:dyDescent="0.25">
      <c r="A158" s="6" t="s">
        <v>188</v>
      </c>
      <c r="B158" s="12" t="s">
        <v>377</v>
      </c>
      <c r="C158" s="6">
        <v>31</v>
      </c>
      <c r="D158" s="7">
        <v>497.25</v>
      </c>
      <c r="E158" s="6">
        <v>31</v>
      </c>
      <c r="F158" s="5">
        <v>498.94</v>
      </c>
      <c r="G158" s="18">
        <v>1.6899999999999977</v>
      </c>
      <c r="H158" s="21">
        <v>3.3986928104575119E-3</v>
      </c>
    </row>
    <row r="159" spans="1:8" ht="15" customHeight="1" x14ac:dyDescent="0.25">
      <c r="A159" s="6" t="s">
        <v>13</v>
      </c>
      <c r="B159" s="12" t="s">
        <v>212</v>
      </c>
      <c r="C159" s="6">
        <v>30</v>
      </c>
      <c r="D159" s="7">
        <v>490.31</v>
      </c>
      <c r="E159" s="6">
        <v>30</v>
      </c>
      <c r="F159" s="5">
        <v>491.98</v>
      </c>
      <c r="G159" s="18">
        <v>1.6700000000000159</v>
      </c>
      <c r="H159" s="21">
        <v>3.406008443637731E-3</v>
      </c>
    </row>
    <row r="160" spans="1:8" ht="15" customHeight="1" x14ac:dyDescent="0.25">
      <c r="A160" s="6" t="s">
        <v>35</v>
      </c>
      <c r="B160" s="12" t="s">
        <v>231</v>
      </c>
      <c r="C160" s="6">
        <v>30</v>
      </c>
      <c r="D160" s="7">
        <v>490.31</v>
      </c>
      <c r="E160" s="6">
        <v>30</v>
      </c>
      <c r="F160" s="5">
        <v>491.98</v>
      </c>
      <c r="G160" s="18">
        <v>1.6700000000000159</v>
      </c>
      <c r="H160" s="21">
        <v>3.406008443637731E-3</v>
      </c>
    </row>
    <row r="161" spans="1:8" ht="15" customHeight="1" x14ac:dyDescent="0.25">
      <c r="A161" s="6" t="s">
        <v>40</v>
      </c>
      <c r="B161" s="12" t="s">
        <v>236</v>
      </c>
      <c r="C161" s="6">
        <v>30</v>
      </c>
      <c r="D161" s="7">
        <v>490.31</v>
      </c>
      <c r="E161" s="6">
        <v>30</v>
      </c>
      <c r="F161" s="5">
        <v>491.98</v>
      </c>
      <c r="G161" s="18">
        <v>1.6700000000000159</v>
      </c>
      <c r="H161" s="21">
        <v>3.406008443637731E-3</v>
      </c>
    </row>
    <row r="162" spans="1:8" ht="15" customHeight="1" x14ac:dyDescent="0.25">
      <c r="A162" s="6" t="s">
        <v>43</v>
      </c>
      <c r="B162" s="12" t="s">
        <v>239</v>
      </c>
      <c r="C162" s="6">
        <v>30</v>
      </c>
      <c r="D162" s="7">
        <v>490.31</v>
      </c>
      <c r="E162" s="6">
        <v>30</v>
      </c>
      <c r="F162" s="5">
        <v>491.98</v>
      </c>
      <c r="G162" s="18">
        <v>1.6700000000000159</v>
      </c>
      <c r="H162" s="21">
        <v>3.406008443637731E-3</v>
      </c>
    </row>
    <row r="163" spans="1:8" ht="15" customHeight="1" x14ac:dyDescent="0.25">
      <c r="A163" s="6" t="s">
        <v>60</v>
      </c>
      <c r="B163" s="12" t="s">
        <v>257</v>
      </c>
      <c r="C163" s="6">
        <v>30</v>
      </c>
      <c r="D163" s="7">
        <v>490.31</v>
      </c>
      <c r="E163" s="6">
        <v>30</v>
      </c>
      <c r="F163" s="5">
        <v>491.98</v>
      </c>
      <c r="G163" s="18">
        <v>1.6700000000000159</v>
      </c>
      <c r="H163" s="21">
        <v>3.406008443637731E-3</v>
      </c>
    </row>
    <row r="164" spans="1:8" ht="15" customHeight="1" x14ac:dyDescent="0.25">
      <c r="A164" s="6" t="s">
        <v>88</v>
      </c>
      <c r="B164" s="12" t="s">
        <v>286</v>
      </c>
      <c r="C164" s="6">
        <v>30</v>
      </c>
      <c r="D164" s="7">
        <v>490.31</v>
      </c>
      <c r="E164" s="6">
        <v>30</v>
      </c>
      <c r="F164" s="5">
        <v>491.98</v>
      </c>
      <c r="G164" s="18">
        <v>1.6700000000000159</v>
      </c>
      <c r="H164" s="21">
        <v>3.406008443637731E-3</v>
      </c>
    </row>
    <row r="165" spans="1:8" ht="15" customHeight="1" x14ac:dyDescent="0.25">
      <c r="A165" s="6" t="s">
        <v>130</v>
      </c>
      <c r="B165" s="12" t="s">
        <v>327</v>
      </c>
      <c r="C165" s="6">
        <v>30</v>
      </c>
      <c r="D165" s="7">
        <v>490.31</v>
      </c>
      <c r="E165" s="6">
        <v>30</v>
      </c>
      <c r="F165" s="5">
        <v>491.98</v>
      </c>
      <c r="G165" s="18">
        <v>1.6700000000000159</v>
      </c>
      <c r="H165" s="21">
        <v>3.406008443637731E-3</v>
      </c>
    </row>
    <row r="166" spans="1:8" ht="15" customHeight="1" x14ac:dyDescent="0.25">
      <c r="A166" s="6" t="s">
        <v>137</v>
      </c>
      <c r="B166" s="12" t="s">
        <v>334</v>
      </c>
      <c r="C166" s="6">
        <v>30</v>
      </c>
      <c r="D166" s="7">
        <v>490.31</v>
      </c>
      <c r="E166" s="6">
        <v>30</v>
      </c>
      <c r="F166" s="5">
        <v>491.98</v>
      </c>
      <c r="G166" s="18">
        <v>1.6700000000000159</v>
      </c>
      <c r="H166" s="21">
        <v>3.406008443637731E-3</v>
      </c>
    </row>
    <row r="167" spans="1:8" ht="15" customHeight="1" x14ac:dyDescent="0.25">
      <c r="A167" s="6" t="s">
        <v>44</v>
      </c>
      <c r="B167" s="12" t="s">
        <v>240</v>
      </c>
      <c r="C167" s="6">
        <v>29</v>
      </c>
      <c r="D167" s="7">
        <v>484.54</v>
      </c>
      <c r="E167" s="6">
        <v>29</v>
      </c>
      <c r="F167" s="5">
        <v>486.19</v>
      </c>
      <c r="G167" s="18">
        <v>1.6499999999999773</v>
      </c>
      <c r="H167" s="21">
        <v>3.4052916167911364E-3</v>
      </c>
    </row>
    <row r="168" spans="1:8" ht="15" customHeight="1" x14ac:dyDescent="0.25">
      <c r="A168" s="6" t="s">
        <v>3</v>
      </c>
      <c r="B168" s="12" t="s">
        <v>202</v>
      </c>
      <c r="C168" s="6">
        <v>28</v>
      </c>
      <c r="D168" s="7">
        <v>477.6</v>
      </c>
      <c r="E168" s="6">
        <v>28</v>
      </c>
      <c r="F168" s="5">
        <v>479.23</v>
      </c>
      <c r="G168" s="18">
        <v>1.6299999999999955</v>
      </c>
      <c r="H168" s="21">
        <v>3.4128978224455516E-3</v>
      </c>
    </row>
    <row r="169" spans="1:8" ht="15" customHeight="1" x14ac:dyDescent="0.25">
      <c r="A169" s="6" t="s">
        <v>74</v>
      </c>
      <c r="B169" s="12" t="s">
        <v>271</v>
      </c>
      <c r="C169" s="6">
        <v>28</v>
      </c>
      <c r="D169" s="7">
        <v>477.6</v>
      </c>
      <c r="E169" s="6">
        <v>28</v>
      </c>
      <c r="F169" s="5">
        <v>479.23</v>
      </c>
      <c r="G169" s="18">
        <v>1.6299999999999955</v>
      </c>
      <c r="H169" s="21">
        <v>3.4128978224455516E-3</v>
      </c>
    </row>
    <row r="170" spans="1:8" ht="15" customHeight="1" x14ac:dyDescent="0.25">
      <c r="A170" s="6" t="s">
        <v>56</v>
      </c>
      <c r="B170" s="12" t="s">
        <v>252</v>
      </c>
      <c r="C170" s="6">
        <v>27</v>
      </c>
      <c r="D170" s="7">
        <v>470.66</v>
      </c>
      <c r="E170" s="6">
        <v>27</v>
      </c>
      <c r="F170" s="5">
        <v>472.26</v>
      </c>
      <c r="G170" s="18">
        <v>1.5999999999999659</v>
      </c>
      <c r="H170" s="21">
        <v>3.3994815790591207E-3</v>
      </c>
    </row>
    <row r="171" spans="1:8" ht="15" customHeight="1" x14ac:dyDescent="0.25">
      <c r="A171" s="6" t="s">
        <v>5</v>
      </c>
      <c r="B171" s="12" t="s">
        <v>204</v>
      </c>
      <c r="C171" s="6">
        <v>26</v>
      </c>
      <c r="D171" s="7">
        <v>466.03</v>
      </c>
      <c r="E171" s="6">
        <v>26</v>
      </c>
      <c r="F171" s="5">
        <v>467.62</v>
      </c>
      <c r="G171" s="18">
        <v>1.5900000000000318</v>
      </c>
      <c r="H171" s="21">
        <v>3.4117975237646331E-3</v>
      </c>
    </row>
    <row r="172" spans="1:8" ht="15" customHeight="1" x14ac:dyDescent="0.25">
      <c r="A172" s="6" t="s">
        <v>36</v>
      </c>
      <c r="B172" s="12" t="s">
        <v>232</v>
      </c>
      <c r="C172" s="6">
        <v>26</v>
      </c>
      <c r="D172" s="7">
        <v>466.03</v>
      </c>
      <c r="E172" s="6">
        <v>26</v>
      </c>
      <c r="F172" s="5">
        <v>467.62</v>
      </c>
      <c r="G172" s="18">
        <v>1.5900000000000318</v>
      </c>
      <c r="H172" s="21">
        <v>3.4117975237646331E-3</v>
      </c>
    </row>
    <row r="173" spans="1:8" ht="15" customHeight="1" x14ac:dyDescent="0.25">
      <c r="A173" s="6" t="s">
        <v>66</v>
      </c>
      <c r="B173" s="12" t="s">
        <v>263</v>
      </c>
      <c r="C173" s="6">
        <v>26</v>
      </c>
      <c r="D173" s="7">
        <v>466.03</v>
      </c>
      <c r="E173" s="6">
        <v>26</v>
      </c>
      <c r="F173" s="5">
        <v>467.62</v>
      </c>
      <c r="G173" s="18">
        <v>1.5900000000000318</v>
      </c>
      <c r="H173" s="21">
        <v>3.4117975237646331E-3</v>
      </c>
    </row>
    <row r="174" spans="1:8" ht="15" customHeight="1" x14ac:dyDescent="0.25">
      <c r="A174" s="6" t="s">
        <v>132</v>
      </c>
      <c r="B174" s="12" t="s">
        <v>329</v>
      </c>
      <c r="C174" s="6">
        <v>25</v>
      </c>
      <c r="D174" s="7">
        <v>460.25</v>
      </c>
      <c r="E174" s="6">
        <v>25</v>
      </c>
      <c r="F174" s="5">
        <v>461.82</v>
      </c>
      <c r="G174" s="18">
        <v>1.5699999999999932</v>
      </c>
      <c r="H174" s="21">
        <v>3.4111895708853735E-3</v>
      </c>
    </row>
    <row r="175" spans="1:8" ht="15" customHeight="1" x14ac:dyDescent="0.25">
      <c r="A175" s="6" t="s">
        <v>22</v>
      </c>
      <c r="B175" s="12" t="s">
        <v>221</v>
      </c>
      <c r="C175" s="6">
        <v>24</v>
      </c>
      <c r="D175" s="7">
        <v>454.47</v>
      </c>
      <c r="E175" s="6">
        <v>24</v>
      </c>
      <c r="F175" s="5">
        <v>456.02</v>
      </c>
      <c r="G175" s="18">
        <v>1.5499999999999545</v>
      </c>
      <c r="H175" s="21">
        <v>3.4105661539814607E-3</v>
      </c>
    </row>
    <row r="176" spans="1:8" ht="15" customHeight="1" x14ac:dyDescent="0.25">
      <c r="A176" s="13" t="s">
        <v>23</v>
      </c>
      <c r="B176" s="14"/>
      <c r="C176" s="6">
        <v>24</v>
      </c>
      <c r="D176" s="7">
        <v>454.47</v>
      </c>
      <c r="E176" s="6">
        <v>24</v>
      </c>
      <c r="F176" s="5">
        <v>456.02</v>
      </c>
      <c r="G176" s="18">
        <v>1.5499999999999545</v>
      </c>
      <c r="H176" s="21">
        <v>3.4105661539814607E-3</v>
      </c>
    </row>
    <row r="177" spans="1:8" ht="15" customHeight="1" x14ac:dyDescent="0.25">
      <c r="A177" s="13" t="s">
        <v>26</v>
      </c>
      <c r="B177" s="14"/>
      <c r="C177" s="6">
        <v>24</v>
      </c>
      <c r="D177" s="7">
        <v>454.47</v>
      </c>
      <c r="E177" s="6">
        <v>24</v>
      </c>
      <c r="F177" s="5">
        <v>456.02</v>
      </c>
      <c r="G177" s="18">
        <v>1.5499999999999545</v>
      </c>
      <c r="H177" s="21">
        <v>3.4105661539814607E-3</v>
      </c>
    </row>
    <row r="178" spans="1:8" ht="15" customHeight="1" x14ac:dyDescent="0.25">
      <c r="A178" s="6" t="s">
        <v>19</v>
      </c>
      <c r="B178" s="12" t="s">
        <v>218</v>
      </c>
      <c r="C178" s="6">
        <v>23</v>
      </c>
      <c r="D178" s="7">
        <v>448.68</v>
      </c>
      <c r="E178" s="6">
        <v>23</v>
      </c>
      <c r="F178" s="5">
        <v>450.21</v>
      </c>
      <c r="G178" s="18">
        <v>1.5299999999999727</v>
      </c>
      <c r="H178" s="21">
        <v>3.4100026745118406E-3</v>
      </c>
    </row>
    <row r="179" spans="1:8" ht="15" customHeight="1" x14ac:dyDescent="0.25">
      <c r="A179" s="13" t="s">
        <v>25</v>
      </c>
      <c r="B179" s="14"/>
      <c r="C179" s="6">
        <v>23</v>
      </c>
      <c r="D179" s="7">
        <v>448.68</v>
      </c>
      <c r="E179" s="6">
        <v>23</v>
      </c>
      <c r="F179" s="5">
        <v>450.21</v>
      </c>
      <c r="G179" s="18">
        <v>1.5299999999999727</v>
      </c>
      <c r="H179" s="21">
        <v>3.4100026745118406E-3</v>
      </c>
    </row>
    <row r="180" spans="1:8" ht="15" customHeight="1" x14ac:dyDescent="0.25">
      <c r="A180" s="6" t="s">
        <v>65</v>
      </c>
      <c r="B180" s="12" t="s">
        <v>262</v>
      </c>
      <c r="C180" s="6">
        <v>23</v>
      </c>
      <c r="D180" s="7">
        <v>448.68</v>
      </c>
      <c r="E180" s="6">
        <v>23</v>
      </c>
      <c r="F180" s="5">
        <v>450.21</v>
      </c>
      <c r="G180" s="18">
        <v>1.5299999999999727</v>
      </c>
      <c r="H180" s="21">
        <v>3.4100026745118406E-3</v>
      </c>
    </row>
    <row r="181" spans="1:8" ht="15" customHeight="1" x14ac:dyDescent="0.25">
      <c r="A181" s="6" t="s">
        <v>145</v>
      </c>
      <c r="B181" s="12" t="s">
        <v>339</v>
      </c>
      <c r="C181" s="6">
        <v>24</v>
      </c>
      <c r="D181" s="7">
        <v>454.47</v>
      </c>
      <c r="E181" s="6">
        <v>23</v>
      </c>
      <c r="F181" s="5">
        <v>450.21</v>
      </c>
      <c r="G181" s="18">
        <v>-4.2600000000000477</v>
      </c>
      <c r="H181" s="21">
        <v>-9.3735560102978146E-3</v>
      </c>
    </row>
    <row r="182" spans="1:8" ht="15" customHeight="1" x14ac:dyDescent="0.25">
      <c r="A182" s="6" t="s">
        <v>150</v>
      </c>
      <c r="B182" s="12" t="s">
        <v>342</v>
      </c>
      <c r="C182" s="6">
        <v>24</v>
      </c>
      <c r="D182" s="7">
        <v>454.47</v>
      </c>
      <c r="E182" s="6">
        <v>23</v>
      </c>
      <c r="F182" s="5">
        <v>450.21</v>
      </c>
      <c r="G182" s="18">
        <v>-4.2600000000000477</v>
      </c>
      <c r="H182" s="21">
        <v>-9.3735560102978146E-3</v>
      </c>
    </row>
    <row r="183" spans="1:8" ht="15" customHeight="1" x14ac:dyDescent="0.25">
      <c r="A183" s="6" t="s">
        <v>45</v>
      </c>
      <c r="B183" s="12" t="s">
        <v>241</v>
      </c>
      <c r="C183" s="6">
        <v>22</v>
      </c>
      <c r="D183" s="7">
        <v>444.06</v>
      </c>
      <c r="E183" s="6">
        <v>22</v>
      </c>
      <c r="F183" s="5">
        <v>445.57</v>
      </c>
      <c r="G183" s="18">
        <v>1.5099999999999909</v>
      </c>
      <c r="H183" s="21">
        <v>3.4004413817952323E-3</v>
      </c>
    </row>
    <row r="184" spans="1:8" ht="15" customHeight="1" x14ac:dyDescent="0.25">
      <c r="A184" s="6" t="s">
        <v>67</v>
      </c>
      <c r="B184" s="12" t="s">
        <v>264</v>
      </c>
      <c r="C184" s="6">
        <v>22</v>
      </c>
      <c r="D184" s="7">
        <v>444.06</v>
      </c>
      <c r="E184" s="6">
        <v>22</v>
      </c>
      <c r="F184" s="5">
        <v>445.57</v>
      </c>
      <c r="G184" s="18">
        <v>1.5099999999999909</v>
      </c>
      <c r="H184" s="21">
        <v>3.4004413817952323E-3</v>
      </c>
    </row>
    <row r="185" spans="1:8" ht="15" customHeight="1" x14ac:dyDescent="0.25">
      <c r="A185" s="6" t="s">
        <v>68</v>
      </c>
      <c r="B185" s="12" t="s">
        <v>265</v>
      </c>
      <c r="C185" s="6">
        <v>22</v>
      </c>
      <c r="D185" s="7">
        <v>444.06</v>
      </c>
      <c r="E185" s="6">
        <v>22</v>
      </c>
      <c r="F185" s="5">
        <v>445.57</v>
      </c>
      <c r="G185" s="18">
        <v>1.5099999999999909</v>
      </c>
      <c r="H185" s="21">
        <v>3.4004413817952323E-3</v>
      </c>
    </row>
    <row r="186" spans="1:8" ht="15" customHeight="1" x14ac:dyDescent="0.25">
      <c r="A186" s="6" t="s">
        <v>8</v>
      </c>
      <c r="B186" s="12" t="s">
        <v>207</v>
      </c>
      <c r="C186" s="6">
        <v>21</v>
      </c>
      <c r="D186" s="7">
        <v>439.43</v>
      </c>
      <c r="E186" s="6">
        <v>21</v>
      </c>
      <c r="F186" s="5">
        <v>440.93</v>
      </c>
      <c r="G186" s="18">
        <v>1.5</v>
      </c>
      <c r="H186" s="21">
        <v>3.4135129599708715E-3</v>
      </c>
    </row>
    <row r="187" spans="1:8" ht="15" customHeight="1" x14ac:dyDescent="0.25">
      <c r="A187" s="6" t="s">
        <v>34</v>
      </c>
      <c r="B187" s="12" t="s">
        <v>230</v>
      </c>
      <c r="C187" s="6">
        <v>21</v>
      </c>
      <c r="D187" s="7">
        <v>439.43</v>
      </c>
      <c r="E187" s="6">
        <v>21</v>
      </c>
      <c r="F187" s="5">
        <v>440.93</v>
      </c>
      <c r="G187" s="18">
        <v>1.5</v>
      </c>
      <c r="H187" s="21">
        <v>3.4135129599708715E-3</v>
      </c>
    </row>
    <row r="188" spans="1:8" ht="15" customHeight="1" x14ac:dyDescent="0.25">
      <c r="A188" s="6" t="s">
        <v>41</v>
      </c>
      <c r="B188" s="12" t="s">
        <v>237</v>
      </c>
      <c r="C188" s="6">
        <v>21</v>
      </c>
      <c r="D188" s="7">
        <v>439.43</v>
      </c>
      <c r="E188" s="6">
        <v>21</v>
      </c>
      <c r="F188" s="5">
        <v>440.93</v>
      </c>
      <c r="G188" s="18">
        <v>1.5</v>
      </c>
      <c r="H188" s="21">
        <v>3.4135129599708715E-3</v>
      </c>
    </row>
    <row r="189" spans="1:8" ht="15" customHeight="1" x14ac:dyDescent="0.25">
      <c r="A189" s="6" t="s">
        <v>175</v>
      </c>
      <c r="B189" s="12" t="s">
        <v>363</v>
      </c>
      <c r="C189" s="6">
        <v>21</v>
      </c>
      <c r="D189" s="7">
        <v>439.43</v>
      </c>
      <c r="E189" s="6">
        <v>21</v>
      </c>
      <c r="F189" s="5">
        <v>440.93</v>
      </c>
      <c r="G189" s="18">
        <v>1.5</v>
      </c>
      <c r="H189" s="21">
        <v>3.4135129599708715E-3</v>
      </c>
    </row>
    <row r="190" spans="1:8" ht="15" customHeight="1" x14ac:dyDescent="0.25">
      <c r="A190" s="6" t="s">
        <v>14</v>
      </c>
      <c r="B190" s="12" t="s">
        <v>213</v>
      </c>
      <c r="C190" s="6">
        <v>20</v>
      </c>
      <c r="D190" s="7">
        <v>434.81</v>
      </c>
      <c r="E190" s="6">
        <v>20</v>
      </c>
      <c r="F190" s="5">
        <v>436.29</v>
      </c>
      <c r="G190" s="18">
        <v>1.4800000000000182</v>
      </c>
      <c r="H190" s="21">
        <v>3.4037855615096668E-3</v>
      </c>
    </row>
    <row r="191" spans="1:8" ht="15" customHeight="1" x14ac:dyDescent="0.25">
      <c r="A191" s="6" t="s">
        <v>37</v>
      </c>
      <c r="B191" s="12" t="s">
        <v>233</v>
      </c>
      <c r="C191" s="6">
        <v>19</v>
      </c>
      <c r="D191" s="7">
        <v>430.18</v>
      </c>
      <c r="E191" s="6">
        <v>19</v>
      </c>
      <c r="F191" s="5">
        <v>431.64</v>
      </c>
      <c r="G191" s="18">
        <v>1.4599999999999795</v>
      </c>
      <c r="H191" s="21">
        <v>3.3939281231112083E-3</v>
      </c>
    </row>
    <row r="192" spans="1:8" ht="15" customHeight="1" x14ac:dyDescent="0.25">
      <c r="A192" s="6" t="s">
        <v>54</v>
      </c>
      <c r="B192" s="12" t="s">
        <v>250</v>
      </c>
      <c r="C192" s="6">
        <v>18</v>
      </c>
      <c r="D192" s="7">
        <v>425.55</v>
      </c>
      <c r="E192" s="6">
        <v>18</v>
      </c>
      <c r="F192" s="5">
        <v>427</v>
      </c>
      <c r="G192" s="18">
        <v>1.4499999999999886</v>
      </c>
      <c r="H192" s="21">
        <v>3.4073551874045085E-3</v>
      </c>
    </row>
    <row r="193" spans="1:8" ht="15" customHeight="1" x14ac:dyDescent="0.25">
      <c r="A193" s="6" t="s">
        <v>95</v>
      </c>
      <c r="B193" s="12" t="s">
        <v>293</v>
      </c>
      <c r="C193" s="6">
        <v>17</v>
      </c>
      <c r="D193" s="7">
        <v>420.93</v>
      </c>
      <c r="E193" s="6">
        <v>17</v>
      </c>
      <c r="F193" s="5">
        <v>422.36</v>
      </c>
      <c r="G193" s="18">
        <v>1.4300000000000068</v>
      </c>
      <c r="H193" s="21">
        <v>3.3972394459886603E-3</v>
      </c>
    </row>
    <row r="194" spans="1:8" ht="15" customHeight="1" x14ac:dyDescent="0.25">
      <c r="A194" s="6" t="s">
        <v>46</v>
      </c>
      <c r="B194" s="12" t="s">
        <v>242</v>
      </c>
      <c r="C194" s="13">
        <v>14</v>
      </c>
      <c r="D194" s="15">
        <v>408.21</v>
      </c>
      <c r="E194" s="6">
        <v>14</v>
      </c>
      <c r="F194" s="5">
        <v>409.6</v>
      </c>
      <c r="G194" s="18">
        <v>1.3900000000000432</v>
      </c>
      <c r="H194" s="21">
        <v>3.4051101148919508E-3</v>
      </c>
    </row>
    <row r="195" spans="1:8" ht="15" customHeight="1" x14ac:dyDescent="0.25">
      <c r="A195" s="6" t="s">
        <v>57</v>
      </c>
      <c r="B195" s="12" t="s">
        <v>253</v>
      </c>
      <c r="C195" s="6">
        <v>14</v>
      </c>
      <c r="D195" s="7">
        <v>408.21</v>
      </c>
      <c r="E195" s="6">
        <v>14</v>
      </c>
      <c r="F195" s="5">
        <v>409.6</v>
      </c>
      <c r="G195" s="18">
        <v>1.3900000000000432</v>
      </c>
      <c r="H195" s="21">
        <v>3.4051101148919508E-3</v>
      </c>
    </row>
    <row r="196" spans="1:8" ht="15" customHeight="1" x14ac:dyDescent="0.25">
      <c r="A196" s="6" t="s">
        <v>181</v>
      </c>
      <c r="B196" s="12" t="s">
        <v>369</v>
      </c>
      <c r="C196" s="6">
        <v>15</v>
      </c>
      <c r="D196" s="7">
        <v>412.84</v>
      </c>
      <c r="E196" s="6">
        <v>14</v>
      </c>
      <c r="F196" s="5">
        <v>409.6</v>
      </c>
      <c r="G196" s="18">
        <v>-3.2399999999999523</v>
      </c>
      <c r="H196" s="21">
        <v>-7.8480767367501997E-3</v>
      </c>
    </row>
    <row r="197" spans="1:8" ht="15" customHeight="1" x14ac:dyDescent="0.25">
      <c r="A197" s="6" t="s">
        <v>38</v>
      </c>
      <c r="B197" s="12" t="s">
        <v>234</v>
      </c>
      <c r="C197" s="6">
        <v>13</v>
      </c>
      <c r="D197" s="7">
        <v>404.74</v>
      </c>
      <c r="E197" s="6">
        <v>13</v>
      </c>
      <c r="F197" s="5">
        <v>406.12</v>
      </c>
      <c r="G197" s="18">
        <v>1.3799999999999955</v>
      </c>
      <c r="H197" s="21">
        <v>3.4095962840341833E-3</v>
      </c>
    </row>
    <row r="198" spans="1:8" ht="15" customHeight="1" x14ac:dyDescent="0.25">
      <c r="A198" s="6" t="s">
        <v>151</v>
      </c>
      <c r="B198" s="12" t="s">
        <v>343</v>
      </c>
      <c r="C198" s="6">
        <v>14</v>
      </c>
      <c r="D198" s="7">
        <v>408.21</v>
      </c>
      <c r="E198" s="6">
        <v>13</v>
      </c>
      <c r="F198" s="5">
        <v>406.12</v>
      </c>
      <c r="G198" s="18">
        <v>-2.089999999999975</v>
      </c>
      <c r="H198" s="21">
        <v>-5.1199137698732886E-3</v>
      </c>
    </row>
    <row r="199" spans="1:8" ht="15" customHeight="1" x14ac:dyDescent="0.25">
      <c r="A199" s="6" t="s">
        <v>147</v>
      </c>
      <c r="B199" s="12" t="s">
        <v>251</v>
      </c>
      <c r="C199" s="6">
        <v>10</v>
      </c>
      <c r="D199" s="7">
        <v>394.33</v>
      </c>
      <c r="E199" s="6">
        <v>10</v>
      </c>
      <c r="F199" s="5">
        <v>395.67</v>
      </c>
      <c r="G199" s="18">
        <v>1.3400000000000318</v>
      </c>
      <c r="H199" s="21">
        <v>3.3981690462303957E-3</v>
      </c>
    </row>
    <row r="200" spans="1:8" ht="15" customHeight="1" x14ac:dyDescent="0.25">
      <c r="A200" s="6" t="s">
        <v>75</v>
      </c>
      <c r="B200" s="12" t="s">
        <v>273</v>
      </c>
      <c r="C200" s="6">
        <v>8</v>
      </c>
      <c r="D200" s="7">
        <v>387.4</v>
      </c>
      <c r="E200" s="6">
        <v>8</v>
      </c>
      <c r="F200" s="5">
        <v>388.72</v>
      </c>
      <c r="G200" s="18">
        <v>1.32000000000005</v>
      </c>
      <c r="H200" s="21">
        <v>3.4073309241095771E-3</v>
      </c>
    </row>
    <row r="201" spans="1:8" ht="15" customHeight="1" x14ac:dyDescent="0.25">
      <c r="A201" s="6" t="s">
        <v>2</v>
      </c>
      <c r="B201" s="12" t="s">
        <v>201</v>
      </c>
      <c r="C201" s="6">
        <v>6</v>
      </c>
      <c r="D201" s="7">
        <v>380.46</v>
      </c>
      <c r="E201" s="6">
        <v>6</v>
      </c>
      <c r="F201" s="5">
        <v>381.75</v>
      </c>
      <c r="G201" s="18">
        <v>1.2900000000000205</v>
      </c>
      <c r="H201" s="21">
        <v>3.3906323923671884E-3</v>
      </c>
    </row>
    <row r="202" spans="1:8" ht="15" customHeight="1" x14ac:dyDescent="0.25">
      <c r="A202" s="6" t="s">
        <v>55</v>
      </c>
      <c r="B202" s="12" t="s">
        <v>251</v>
      </c>
      <c r="C202" s="6">
        <v>6</v>
      </c>
      <c r="D202" s="7">
        <v>380.46</v>
      </c>
      <c r="E202" s="6">
        <v>6</v>
      </c>
      <c r="F202" s="5">
        <v>381.75</v>
      </c>
      <c r="G202" s="18">
        <v>1.2900000000000205</v>
      </c>
      <c r="H202" s="21">
        <v>3.3906323923671884E-3</v>
      </c>
    </row>
    <row r="203" spans="1:8" ht="15" customHeight="1" x14ac:dyDescent="0.25">
      <c r="A203" s="6" t="s">
        <v>85</v>
      </c>
      <c r="B203" s="12" t="s">
        <v>282</v>
      </c>
      <c r="C203" s="6">
        <v>6</v>
      </c>
      <c r="D203" s="7">
        <v>380.46</v>
      </c>
      <c r="E203" s="6">
        <v>6</v>
      </c>
      <c r="F203" s="5">
        <v>381.75</v>
      </c>
      <c r="G203" s="18">
        <v>1.2900000000000205</v>
      </c>
      <c r="H203" s="21">
        <v>3.3906323923671884E-3</v>
      </c>
    </row>
    <row r="204" spans="1:8" ht="15" customHeight="1" x14ac:dyDescent="0.25">
      <c r="A204" s="6" t="s">
        <v>196</v>
      </c>
      <c r="B204" s="12" t="s">
        <v>386</v>
      </c>
      <c r="C204" s="6">
        <v>2</v>
      </c>
      <c r="D204" s="7">
        <v>368.89</v>
      </c>
      <c r="E204" s="6">
        <v>2</v>
      </c>
      <c r="F204" s="5">
        <v>370.15</v>
      </c>
      <c r="G204" s="18">
        <v>1.2599999999999909</v>
      </c>
      <c r="H204" s="21">
        <v>3.4156523624928594E-3</v>
      </c>
    </row>
    <row r="205" spans="1:8" ht="15" customHeight="1" x14ac:dyDescent="0.25">
      <c r="A205" s="6" t="s">
        <v>389</v>
      </c>
      <c r="B205" s="12" t="s">
        <v>272</v>
      </c>
      <c r="C205" s="6">
        <v>0</v>
      </c>
      <c r="D205" s="7">
        <v>34.049999999999997</v>
      </c>
      <c r="E205" s="6">
        <v>0</v>
      </c>
      <c r="F205" s="5">
        <v>34.049999999999997</v>
      </c>
      <c r="G205" s="18">
        <v>0</v>
      </c>
      <c r="H205" s="21">
        <v>0</v>
      </c>
    </row>
    <row r="206" spans="1:8" ht="15" customHeight="1" x14ac:dyDescent="0.25">
      <c r="A206" s="6" t="s">
        <v>84</v>
      </c>
      <c r="B206" s="12" t="s">
        <v>281</v>
      </c>
      <c r="C206" s="6">
        <v>0</v>
      </c>
      <c r="D206" s="7">
        <v>34.049999999999997</v>
      </c>
      <c r="E206" s="6">
        <v>0</v>
      </c>
      <c r="F206" s="5">
        <v>34.049999999999997</v>
      </c>
      <c r="G206" s="18">
        <v>0</v>
      </c>
      <c r="H206" s="21">
        <v>0</v>
      </c>
    </row>
    <row r="207" spans="1:8" ht="15" customHeight="1" x14ac:dyDescent="0.25">
      <c r="A207" s="6" t="s">
        <v>390</v>
      </c>
      <c r="B207" s="12" t="s">
        <v>283</v>
      </c>
      <c r="C207" s="6">
        <v>0</v>
      </c>
      <c r="D207" s="7">
        <v>34.049999999999997</v>
      </c>
      <c r="E207" s="6">
        <v>0</v>
      </c>
      <c r="F207" s="5">
        <v>34.049999999999997</v>
      </c>
      <c r="G207" s="18">
        <v>0</v>
      </c>
      <c r="H207" s="21">
        <v>0</v>
      </c>
    </row>
    <row r="208" spans="1:8" ht="15" customHeight="1" x14ac:dyDescent="0.25">
      <c r="A208" s="6" t="s">
        <v>393</v>
      </c>
      <c r="B208" s="12" t="s">
        <v>387</v>
      </c>
      <c r="C208" s="6">
        <v>0</v>
      </c>
      <c r="D208" s="7">
        <v>34.049999999999997</v>
      </c>
      <c r="E208" s="6">
        <v>0</v>
      </c>
      <c r="F208" s="5">
        <v>34.049999999999997</v>
      </c>
      <c r="G208" s="18">
        <v>0</v>
      </c>
      <c r="H208" s="21">
        <v>0</v>
      </c>
    </row>
    <row r="209" spans="1:8" ht="15" customHeight="1" x14ac:dyDescent="0.25">
      <c r="A209" s="6" t="s">
        <v>197</v>
      </c>
      <c r="B209" s="12" t="s">
        <v>281</v>
      </c>
      <c r="C209" s="6">
        <v>0</v>
      </c>
      <c r="D209" s="7">
        <v>34.049999999999997</v>
      </c>
      <c r="E209" s="6">
        <v>0</v>
      </c>
      <c r="F209" s="5">
        <v>34.049999999999997</v>
      </c>
      <c r="G209" s="18">
        <v>0</v>
      </c>
      <c r="H209" s="21">
        <v>0</v>
      </c>
    </row>
    <row r="210" spans="1:8" ht="15" customHeight="1" x14ac:dyDescent="0.25">
      <c r="A210" s="6" t="s">
        <v>194</v>
      </c>
      <c r="B210" s="12" t="s">
        <v>384</v>
      </c>
      <c r="C210" s="6">
        <v>0</v>
      </c>
      <c r="D210" s="7">
        <v>363.11</v>
      </c>
      <c r="E210" s="6">
        <v>0</v>
      </c>
      <c r="F210" s="5">
        <v>34.049999999999997</v>
      </c>
      <c r="G210" s="18">
        <v>-329.06</v>
      </c>
      <c r="H210" s="21">
        <v>-0.90622676323978957</v>
      </c>
    </row>
  </sheetData>
  <sortState ref="A6:H210">
    <sortCondition descending="1" ref="F6:F210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97"/>
  <sheetViews>
    <sheetView topLeftCell="A37" workbookViewId="0">
      <selection activeCell="B2" sqref="B2"/>
    </sheetView>
  </sheetViews>
  <sheetFormatPr defaultRowHeight="15" x14ac:dyDescent="0.25"/>
  <sheetData>
    <row r="2" spans="1:2" x14ac:dyDescent="0.25">
      <c r="A2">
        <v>94</v>
      </c>
      <c r="B2" s="16">
        <f>IFERROR(INDEX(Query2aGONLY!I$7:I$211,MATCH(Sheet1!A2,Query2aGONLY!F$7:F$211,0)),"")</f>
        <v>1</v>
      </c>
    </row>
    <row r="3" spans="1:2" x14ac:dyDescent="0.25">
      <c r="A3">
        <f>A2-1</f>
        <v>93</v>
      </c>
      <c r="B3" s="16">
        <f>IFERROR(INDEX(Query2aGONLY!I$7:I$211,MATCH(Sheet1!A3,Query2aGONLY!F$7:F$211,0)),"")</f>
        <v>0.97210146257558039</v>
      </c>
    </row>
    <row r="4" spans="1:2" x14ac:dyDescent="0.25">
      <c r="A4">
        <f t="shared" ref="A4:A67" si="0">A3-1</f>
        <v>92</v>
      </c>
      <c r="B4" s="16">
        <f>IFERROR(INDEX(Query2aGONLY!I$7:I$211,MATCH(Sheet1!A4,Query2aGONLY!F$7:F$211,0)),"")</f>
        <v>0.94420816923714279</v>
      </c>
    </row>
    <row r="5" spans="1:2" x14ac:dyDescent="0.25">
      <c r="A5">
        <f t="shared" si="0"/>
        <v>91</v>
      </c>
      <c r="B5" s="16">
        <f>IFERROR(INDEX(Query2aGONLY!I$7:I$211,MATCH(Sheet1!A5,Query2aGONLY!F$7:F$211,0)),"")</f>
        <v>0.92055734145817059</v>
      </c>
    </row>
    <row r="6" spans="1:2" x14ac:dyDescent="0.25">
      <c r="A6">
        <f t="shared" si="0"/>
        <v>90</v>
      </c>
      <c r="B6" s="16">
        <f>IFERROR(INDEX(Query2aGONLY!I$7:I$211,MATCH(Sheet1!A6,Query2aGONLY!F$7:F$211,0)),"")</f>
        <v>0.89629819970528235</v>
      </c>
    </row>
    <row r="7" spans="1:2" x14ac:dyDescent="0.25">
      <c r="A7">
        <f t="shared" si="0"/>
        <v>89</v>
      </c>
      <c r="B7" s="16">
        <f>IFERROR(INDEX(Query2aGONLY!I$7:I$211,MATCH(Sheet1!A7,Query2aGONLY!F$7:F$211,0)),"")</f>
        <v>0.87265261601229205</v>
      </c>
    </row>
    <row r="8" spans="1:2" x14ac:dyDescent="0.25">
      <c r="A8">
        <f t="shared" si="0"/>
        <v>88</v>
      </c>
      <c r="B8" s="16">
        <f>IFERROR(INDEX(Query2aGONLY!I$7:I$211,MATCH(Sheet1!A8,Query2aGONLY!F$7:F$211,0)),"")</f>
        <v>0.84899654414733783</v>
      </c>
    </row>
    <row r="9" spans="1:2" x14ac:dyDescent="0.25">
      <c r="A9">
        <f t="shared" si="0"/>
        <v>87</v>
      </c>
      <c r="B9" s="16" t="str">
        <f>IFERROR(INDEX(Query2aGONLY!I$7:I$211,MATCH(Sheet1!A9,Query2aGONLY!F$7:F$211,0)),"")</f>
        <v/>
      </c>
    </row>
    <row r="10" spans="1:2" x14ac:dyDescent="0.25">
      <c r="A10">
        <f t="shared" si="0"/>
        <v>86</v>
      </c>
      <c r="B10" s="16">
        <f>IFERROR(INDEX(Query2aGONLY!I$7:I$211,MATCH(Sheet1!A10,Query2aGONLY!F$7:F$211,0)),"")</f>
        <v>0.80473121437299078</v>
      </c>
    </row>
    <row r="11" spans="1:2" x14ac:dyDescent="0.25">
      <c r="A11">
        <f t="shared" si="0"/>
        <v>85</v>
      </c>
      <c r="B11" s="16">
        <f>IFERROR(INDEX(Query2aGONLY!I$7:I$211,MATCH(Sheet1!A11,Query2aGONLY!F$7:F$211,0)),"")</f>
        <v>0.78471978226555006</v>
      </c>
    </row>
    <row r="12" spans="1:2" x14ac:dyDescent="0.25">
      <c r="A12">
        <f t="shared" si="0"/>
        <v>84</v>
      </c>
      <c r="B12" s="16">
        <f>IFERROR(INDEX(Query2aGONLY!I$7:I$211,MATCH(Sheet1!A12,Query2aGONLY!F$7:F$211,0)),"")</f>
        <v>0.76470835015810912</v>
      </c>
    </row>
    <row r="13" spans="1:2" x14ac:dyDescent="0.25">
      <c r="A13">
        <f t="shared" si="0"/>
        <v>83</v>
      </c>
      <c r="B13" s="16">
        <f>IFERROR(INDEX(Query2aGONLY!I$7:I$211,MATCH(Sheet1!A13,Query2aGONLY!F$7:F$211,0)),"")</f>
        <v>0.74408860407675248</v>
      </c>
    </row>
    <row r="14" spans="1:2" x14ac:dyDescent="0.25">
      <c r="A14">
        <f t="shared" si="0"/>
        <v>82</v>
      </c>
      <c r="B14" s="16">
        <f>IFERROR(INDEX(Query2aGONLY!I$7:I$211,MATCH(Sheet1!A14,Query2aGONLY!F$7:F$211,0)),"")</f>
        <v>0.72407192788332952</v>
      </c>
    </row>
    <row r="15" spans="1:2" x14ac:dyDescent="0.25">
      <c r="A15">
        <f t="shared" si="0"/>
        <v>81</v>
      </c>
      <c r="B15" s="16">
        <f>IFERROR(INDEX(Query2aGONLY!I$7:I$211,MATCH(Sheet1!A15,Query2aGONLY!F$7:F$211,0)),"")</f>
        <v>0.70709157747350415</v>
      </c>
    </row>
    <row r="16" spans="1:2" x14ac:dyDescent="0.25">
      <c r="A16">
        <f t="shared" si="0"/>
        <v>80</v>
      </c>
      <c r="B16" s="16" t="str">
        <f>IFERROR(INDEX(Query2aGONLY!I$7:I$211,MATCH(Sheet1!A16,Query2aGONLY!F$7:F$211,0)),"")</f>
        <v/>
      </c>
    </row>
    <row r="17" spans="1:2" x14ac:dyDescent="0.25">
      <c r="A17">
        <f t="shared" si="0"/>
        <v>79</v>
      </c>
      <c r="B17" s="16">
        <f>IFERROR(INDEX(Query2aGONLY!I$7:I$211,MATCH(Sheet1!A17,Query2aGONLY!F$7:F$211,0)),"")</f>
        <v>0.67253305085190174</v>
      </c>
    </row>
    <row r="18" spans="1:2" x14ac:dyDescent="0.25">
      <c r="A18">
        <f t="shared" si="0"/>
        <v>78</v>
      </c>
      <c r="B18" s="16">
        <v>0.65800000000000003</v>
      </c>
    </row>
    <row r="19" spans="1:2" x14ac:dyDescent="0.25">
      <c r="A19">
        <f t="shared" si="0"/>
        <v>77</v>
      </c>
      <c r="B19" s="16">
        <f>IFERROR(INDEX(Query2aGONLY!I$7:I$211,MATCH(Sheet1!A19,Query2aGONLY!F$7:F$211,0)),"")</f>
        <v>0.63795879197235317</v>
      </c>
    </row>
    <row r="20" spans="1:2" x14ac:dyDescent="0.25">
      <c r="A20">
        <f t="shared" si="0"/>
        <v>76</v>
      </c>
      <c r="B20" s="16">
        <f>IFERROR(INDEX(Query2aGONLY!I$7:I$211,MATCH(Sheet1!A20,Query2aGONLY!F$7:F$211,0)),"")</f>
        <v>0.62340645337220946</v>
      </c>
    </row>
    <row r="21" spans="1:2" x14ac:dyDescent="0.25">
      <c r="A21">
        <f t="shared" si="0"/>
        <v>75</v>
      </c>
      <c r="B21" s="16">
        <f>IFERROR(INDEX(Query2aGONLY!I$7:I$211,MATCH(Sheet1!A21,Query2aGONLY!F$7:F$211,0)),"")</f>
        <v>0.60885411477206575</v>
      </c>
    </row>
    <row r="22" spans="1:2" x14ac:dyDescent="0.25">
      <c r="A22">
        <f t="shared" si="0"/>
        <v>74</v>
      </c>
      <c r="B22" s="16">
        <f>IFERROR(INDEX(Query2aGONLY!I$7:I$211,MATCH(Sheet1!A22,Query2aGONLY!F$7:F$211,0)),"")</f>
        <v>0.59429653208594002</v>
      </c>
    </row>
    <row r="23" spans="1:2" x14ac:dyDescent="0.25">
      <c r="A23">
        <f t="shared" si="0"/>
        <v>73</v>
      </c>
      <c r="B23" s="16" t="str">
        <f>IFERROR(INDEX(Query2aGONLY!I$7:I$211,MATCH(Sheet1!A23,Query2aGONLY!F$7:F$211,0)),"")</f>
        <v/>
      </c>
    </row>
    <row r="24" spans="1:2" x14ac:dyDescent="0.25">
      <c r="A24">
        <f t="shared" si="0"/>
        <v>72</v>
      </c>
      <c r="B24" s="16">
        <v>0.56599999999999995</v>
      </c>
    </row>
    <row r="25" spans="1:2" x14ac:dyDescent="0.25">
      <c r="A25">
        <f t="shared" si="0"/>
        <v>71</v>
      </c>
      <c r="B25" s="16">
        <f>IFERROR(INDEX(Query2aGONLY!I$7:I$211,MATCH(Sheet1!A25,Query2aGONLY!F$7:F$211,0)),"")</f>
        <v>0.55245921412127474</v>
      </c>
    </row>
    <row r="26" spans="1:2" x14ac:dyDescent="0.25">
      <c r="A26">
        <f t="shared" si="0"/>
        <v>70</v>
      </c>
      <c r="B26" s="16">
        <f>IFERROR(INDEX(Query2aGONLY!I$7:I$211,MATCH(Sheet1!A26,Query2aGONLY!F$7:F$211,0)),"")</f>
        <v>0.54032964324483057</v>
      </c>
    </row>
    <row r="27" spans="1:2" x14ac:dyDescent="0.25">
      <c r="A27">
        <f t="shared" si="0"/>
        <v>69</v>
      </c>
      <c r="B27" s="16">
        <f>IFERROR(INDEX(Query2aGONLY!I$7:I$211,MATCH(Sheet1!A27,Query2aGONLY!F$7:F$211,0)),"")</f>
        <v>0.52759175839447059</v>
      </c>
    </row>
    <row r="28" spans="1:2" x14ac:dyDescent="0.25">
      <c r="A28">
        <f t="shared" si="0"/>
        <v>68</v>
      </c>
      <c r="B28" s="16">
        <f>IFERROR(INDEX(Query2aGONLY!I$7:I$211,MATCH(Sheet1!A28,Query2aGONLY!F$7:F$211,0)),"")</f>
        <v>0.51546218751802653</v>
      </c>
    </row>
    <row r="29" spans="1:2" x14ac:dyDescent="0.25">
      <c r="A29">
        <f t="shared" si="0"/>
        <v>67</v>
      </c>
      <c r="B29" s="16">
        <f>IFERROR(INDEX(Query2aGONLY!I$7:I$211,MATCH(Sheet1!A29,Query2aGONLY!F$7:F$211,0)),"")</f>
        <v>0.50272954675364856</v>
      </c>
    </row>
    <row r="30" spans="1:2" x14ac:dyDescent="0.25">
      <c r="A30">
        <f t="shared" si="0"/>
        <v>66</v>
      </c>
      <c r="B30" s="16">
        <f>IFERROR(INDEX(Query2aGONLY!I$7:I$211,MATCH(Sheet1!A30,Query2aGONLY!F$7:F$211,0)),"")</f>
        <v>0.49241967371297019</v>
      </c>
    </row>
    <row r="31" spans="1:2" x14ac:dyDescent="0.25">
      <c r="A31">
        <f t="shared" si="0"/>
        <v>65</v>
      </c>
      <c r="B31" s="16">
        <f>IFERROR(INDEX(Query2aGONLY!I$7:I$211,MATCH(Sheet1!A31,Query2aGONLY!F$7:F$211,0)),"")</f>
        <v>0.48210980067229181</v>
      </c>
    </row>
    <row r="32" spans="1:2" x14ac:dyDescent="0.25">
      <c r="A32">
        <f t="shared" si="0"/>
        <v>64</v>
      </c>
      <c r="B32" s="16">
        <f>IFERROR(INDEX(Query2aGONLY!I$7:I$211,MATCH(Sheet1!A32,Query2aGONLY!F$7:F$211,0)),"")</f>
        <v>0.47119685774367953</v>
      </c>
    </row>
    <row r="33" spans="1:2" x14ac:dyDescent="0.25">
      <c r="A33">
        <f t="shared" si="0"/>
        <v>63</v>
      </c>
      <c r="B33" s="16">
        <v>0.46</v>
      </c>
    </row>
    <row r="34" spans="1:2" x14ac:dyDescent="0.25">
      <c r="A34">
        <f t="shared" si="0"/>
        <v>62</v>
      </c>
      <c r="B34" s="16">
        <f>IFERROR(INDEX(Query2aGONLY!I$7:I$211,MATCH(Sheet1!A34,Query2aGONLY!F$7:F$211,0)),"")</f>
        <v>0.44996879768840686</v>
      </c>
    </row>
    <row r="35" spans="1:2" x14ac:dyDescent="0.25">
      <c r="A35">
        <f t="shared" si="0"/>
        <v>61</v>
      </c>
      <c r="B35" s="16">
        <f>IFERROR(INDEX(Query2aGONLY!I$7:I$211,MATCH(Sheet1!A35,Query2aGONLY!F$7:F$211,0)),"")</f>
        <v>0.44147862248349423</v>
      </c>
    </row>
    <row r="36" spans="1:2" x14ac:dyDescent="0.25">
      <c r="A36">
        <f t="shared" si="0"/>
        <v>60</v>
      </c>
      <c r="B36" s="16">
        <f>IFERROR(INDEX(Query2aGONLY!I$7:I$211,MATCH(Sheet1!A36,Query2aGONLY!F$7:F$211,0)),"")</f>
        <v>0.4323853773906477</v>
      </c>
    </row>
    <row r="37" spans="1:2" x14ac:dyDescent="0.25">
      <c r="A37">
        <f t="shared" si="0"/>
        <v>59</v>
      </c>
      <c r="B37" s="16">
        <f>IFERROR(INDEX(Query2aGONLY!I$7:I$211,MATCH(Sheet1!A37,Query2aGONLY!F$7:F$211,0)),"")</f>
        <v>0.42328688821181909</v>
      </c>
    </row>
    <row r="38" spans="1:2" x14ac:dyDescent="0.25">
      <c r="A38">
        <f t="shared" si="0"/>
        <v>58</v>
      </c>
      <c r="B38" s="16">
        <f>IFERROR(INDEX(Query2aGONLY!I$7:I$211,MATCH(Sheet1!A38,Query2aGONLY!F$7:F$211,0)),"")</f>
        <v>0.41419364311897261</v>
      </c>
    </row>
    <row r="39" spans="1:2" x14ac:dyDescent="0.25">
      <c r="A39">
        <f t="shared" si="0"/>
        <v>57</v>
      </c>
      <c r="B39" s="16">
        <f>IFERROR(INDEX(Query2aGONLY!I$7:I$211,MATCH(Sheet1!A39,Query2aGONLY!F$7:F$211,0)),"")</f>
        <v>0.405095153940144</v>
      </c>
    </row>
    <row r="40" spans="1:2" x14ac:dyDescent="0.25">
      <c r="A40">
        <f t="shared" si="0"/>
        <v>56</v>
      </c>
      <c r="B40" s="16">
        <f>IFERROR(INDEX(Query2aGONLY!I$7:I$211,MATCH(Sheet1!A40,Query2aGONLY!F$7:F$211,0)),"")</f>
        <v>0.39781636259708114</v>
      </c>
    </row>
    <row r="41" spans="1:2" x14ac:dyDescent="0.25">
      <c r="A41">
        <f t="shared" si="0"/>
        <v>55</v>
      </c>
      <c r="B41" s="16">
        <f>IFERROR(INDEX(Query2aGONLY!I$7:I$211,MATCH(Sheet1!A41,Query2aGONLY!F$7:F$211,0)),"")</f>
        <v>0.38993450136608443</v>
      </c>
    </row>
    <row r="42" spans="1:2" x14ac:dyDescent="0.25">
      <c r="A42">
        <f t="shared" si="0"/>
        <v>54</v>
      </c>
      <c r="B42" s="16">
        <f>IFERROR(INDEX(Query2aGONLY!I$7:I$211,MATCH(Sheet1!A42,Query2aGONLY!F$7:F$211,0)),"")</f>
        <v>0.38265571002302157</v>
      </c>
    </row>
    <row r="43" spans="1:2" x14ac:dyDescent="0.25">
      <c r="A43">
        <f t="shared" si="0"/>
        <v>53</v>
      </c>
      <c r="B43" s="16" t="str">
        <f>IFERROR(INDEX(Query2aGONLY!I$7:I$211,MATCH(Sheet1!A43,Query2aGONLY!F$7:F$211,0)),"")</f>
        <v/>
      </c>
    </row>
    <row r="44" spans="1:2" x14ac:dyDescent="0.25">
      <c r="A44">
        <f t="shared" si="0"/>
        <v>52</v>
      </c>
      <c r="B44" s="16">
        <f>IFERROR(INDEX(Query2aGONLY!I$7:I$211,MATCH(Sheet1!A44,Query2aGONLY!F$7:F$211,0)),"")</f>
        <v>0.36749505744896188</v>
      </c>
    </row>
    <row r="45" spans="1:2" x14ac:dyDescent="0.25">
      <c r="A45">
        <f t="shared" si="0"/>
        <v>51</v>
      </c>
      <c r="B45" s="16">
        <f>IFERROR(INDEX(Query2aGONLY!I$7:I$211,MATCH(Sheet1!A45,Query2aGONLY!F$7:F$211,0)),"")</f>
        <v>0.36082458007981494</v>
      </c>
    </row>
    <row r="46" spans="1:2" x14ac:dyDescent="0.25">
      <c r="A46">
        <f t="shared" si="0"/>
        <v>50</v>
      </c>
      <c r="B46" s="16">
        <f>IFERROR(INDEX(Query2aGONLY!I$7:I$211,MATCH(Sheet1!A46,Query2aGONLY!F$7:F$211,0)),"")</f>
        <v>0.35415410271066805</v>
      </c>
    </row>
    <row r="47" spans="1:2" x14ac:dyDescent="0.25">
      <c r="A47">
        <f t="shared" si="0"/>
        <v>49</v>
      </c>
      <c r="B47" s="16">
        <f>IFERROR(INDEX(Query2aGONLY!I$7:I$211,MATCH(Sheet1!A47,Query2aGONLY!F$7:F$211,0)),"")</f>
        <v>0.34808669522945496</v>
      </c>
    </row>
    <row r="48" spans="1:2" x14ac:dyDescent="0.25">
      <c r="A48">
        <f t="shared" si="0"/>
        <v>48</v>
      </c>
      <c r="B48" s="16">
        <f>IFERROR(INDEX(Query2aGONLY!I$7:I$211,MATCH(Sheet1!A48,Query2aGONLY!F$7:F$211,0)),"")</f>
        <v>0.34142146194629003</v>
      </c>
    </row>
    <row r="49" spans="1:2" x14ac:dyDescent="0.25">
      <c r="A49">
        <f t="shared" si="0"/>
        <v>47</v>
      </c>
      <c r="B49" s="16">
        <f>IFERROR(INDEX(Query2aGONLY!I$7:I$211,MATCH(Sheet1!A49,Query2aGONLY!F$7:F$211,0)),"")</f>
        <v>0.33474574049116113</v>
      </c>
    </row>
    <row r="50" spans="1:2" x14ac:dyDescent="0.25">
      <c r="A50">
        <f t="shared" si="0"/>
        <v>46</v>
      </c>
      <c r="B50" s="16">
        <f>IFERROR(INDEX(Query2aGONLY!I$7:I$211,MATCH(Sheet1!A50,Query2aGONLY!F$7:F$211,0)),"")</f>
        <v>0.32929189106984597</v>
      </c>
    </row>
    <row r="51" spans="1:2" x14ac:dyDescent="0.25">
      <c r="A51">
        <f t="shared" si="0"/>
        <v>45</v>
      </c>
      <c r="B51" s="16">
        <f>IFERROR(INDEX(Query2aGONLY!I$7:I$211,MATCH(Sheet1!A51,Query2aGONLY!F$7:F$211,0)),"")</f>
        <v>0.32382755347656678</v>
      </c>
    </row>
    <row r="52" spans="1:2" x14ac:dyDescent="0.25">
      <c r="A52">
        <f t="shared" si="0"/>
        <v>44</v>
      </c>
      <c r="B52" s="16">
        <f>IFERROR(INDEX(Query2aGONLY!I$7:I$211,MATCH(Sheet1!A52,Query2aGONLY!F$7:F$211,0)),"")</f>
        <v>0.31837370405525167</v>
      </c>
    </row>
    <row r="53" spans="1:2" x14ac:dyDescent="0.25">
      <c r="A53">
        <f t="shared" si="0"/>
        <v>43</v>
      </c>
      <c r="B53" s="16">
        <f>IFERROR(INDEX(Query2aGONLY!I$7:I$211,MATCH(Sheet1!A53,Query2aGONLY!F$7:F$211,0)),"")</f>
        <v>0.31291461054795455</v>
      </c>
    </row>
    <row r="54" spans="1:2" x14ac:dyDescent="0.25">
      <c r="A54">
        <f t="shared" si="0"/>
        <v>42</v>
      </c>
      <c r="B54" s="16">
        <f>IFERROR(INDEX(Query2aGONLY!I$7:I$211,MATCH(Sheet1!A54,Query2aGONLY!F$7:F$211,0)),"")</f>
        <v>0.30746600521262141</v>
      </c>
    </row>
    <row r="55" spans="1:2" x14ac:dyDescent="0.25">
      <c r="A55">
        <f t="shared" si="0"/>
        <v>41</v>
      </c>
      <c r="B55" s="16">
        <f>IFERROR(INDEX(Query2aGONLY!I$7:I$211,MATCH(Sheet1!A55,Query2aGONLY!F$7:F$211,0)),"")</f>
        <v>0.30260998159325819</v>
      </c>
    </row>
    <row r="56" spans="1:2" x14ac:dyDescent="0.25">
      <c r="A56">
        <f t="shared" si="0"/>
        <v>40</v>
      </c>
      <c r="B56" s="16">
        <f>IFERROR(INDEX(Query2aGONLY!I$7:I$211,MATCH(Sheet1!A56,Query2aGONLY!F$7:F$211,0)),"")</f>
        <v>0.29775920205987694</v>
      </c>
    </row>
    <row r="57" spans="1:2" x14ac:dyDescent="0.25">
      <c r="A57">
        <f t="shared" si="0"/>
        <v>39</v>
      </c>
      <c r="B57" s="16" t="str">
        <f>IFERROR(INDEX(Query2aGONLY!I$7:I$211,MATCH(Sheet1!A57,Query2aGONLY!F$7:F$211,0)),"")</f>
        <v/>
      </c>
    </row>
    <row r="58" spans="1:2" x14ac:dyDescent="0.25">
      <c r="A58">
        <f t="shared" si="0"/>
        <v>38</v>
      </c>
      <c r="B58" s="16">
        <f>IFERROR(INDEX(Query2aGONLY!I$7:I$211,MATCH(Sheet1!A58,Query2aGONLY!F$7:F$211,0)),"")</f>
        <v>0.28866071288104839</v>
      </c>
    </row>
    <row r="59" spans="1:2" x14ac:dyDescent="0.25">
      <c r="A59">
        <f t="shared" si="0"/>
        <v>37</v>
      </c>
      <c r="B59" s="16">
        <v>0.28399999999999997</v>
      </c>
    </row>
    <row r="60" spans="1:2" x14ac:dyDescent="0.25">
      <c r="A60">
        <f t="shared" si="0"/>
        <v>36</v>
      </c>
      <c r="B60" s="16">
        <f>IFERROR(INDEX(Query2aGONLY!I$7:I$211,MATCH(Sheet1!A60,Query2aGONLY!F$7:F$211,0)),"")</f>
        <v>0.2801705376761357</v>
      </c>
    </row>
    <row r="61" spans="1:2" x14ac:dyDescent="0.25">
      <c r="A61">
        <f t="shared" si="0"/>
        <v>35</v>
      </c>
      <c r="B61" s="16">
        <v>0.27600000000000002</v>
      </c>
    </row>
    <row r="62" spans="1:2" x14ac:dyDescent="0.25">
      <c r="A62">
        <f t="shared" si="0"/>
        <v>34</v>
      </c>
      <c r="B62" s="16">
        <f>IFERROR(INDEX(Query2aGONLY!I$7:I$211,MATCH(Sheet1!A62,Query2aGONLY!F$7:F$211,0)),"")</f>
        <v>0.27168036247122307</v>
      </c>
    </row>
    <row r="63" spans="1:2" x14ac:dyDescent="0.25">
      <c r="A63">
        <f t="shared" si="0"/>
        <v>33</v>
      </c>
      <c r="B63" s="16">
        <f>IFERROR(INDEX(Query2aGONLY!I$7:I$211,MATCH(Sheet1!A63,Query2aGONLY!F$7:F$211,0)),"")</f>
        <v>0.26804096679969164</v>
      </c>
    </row>
    <row r="64" spans="1:2" x14ac:dyDescent="0.25">
      <c r="A64">
        <f t="shared" si="0"/>
        <v>32</v>
      </c>
      <c r="B64" s="16">
        <f>IFERROR(INDEX(Query2aGONLY!I$7:I$211,MATCH(Sheet1!A64,Query2aGONLY!F$7:F$211,0)),"")</f>
        <v>0.26379850124022636</v>
      </c>
    </row>
    <row r="65" spans="1:2" x14ac:dyDescent="0.25">
      <c r="A65">
        <f t="shared" si="0"/>
        <v>31</v>
      </c>
      <c r="B65" s="16">
        <f>IFERROR(INDEX(Query2aGONLY!I$7:I$211,MATCH(Sheet1!A65,Query2aGONLY!F$7:F$211,0)),"")</f>
        <v>0.26076217545662878</v>
      </c>
    </row>
    <row r="66" spans="1:2" x14ac:dyDescent="0.25">
      <c r="A66">
        <f t="shared" si="0"/>
        <v>30</v>
      </c>
      <c r="B66" s="16">
        <f>IFERROR(INDEX(Query2aGONLY!I$7:I$211,MATCH(Sheet1!A66,Query2aGONLY!F$7:F$211,0)),"")</f>
        <v>0.25712277978509734</v>
      </c>
    </row>
    <row r="67" spans="1:2" x14ac:dyDescent="0.25">
      <c r="A67">
        <f t="shared" si="0"/>
        <v>29</v>
      </c>
      <c r="B67" s="16">
        <f>IFERROR(INDEX(Query2aGONLY!I$7:I$211,MATCH(Sheet1!A67,Query2aGONLY!F$7:F$211,0)),"")</f>
        <v>0.2540969421734639</v>
      </c>
    </row>
    <row r="68" spans="1:2" x14ac:dyDescent="0.25">
      <c r="A68">
        <f t="shared" ref="A68:A96" si="1">A67-1</f>
        <v>28</v>
      </c>
      <c r="B68" s="16">
        <f>IFERROR(INDEX(Query2aGONLY!I$7:I$211,MATCH(Sheet1!A68,Query2aGONLY!F$7:F$211,0)),"")</f>
        <v>0.25045754650193247</v>
      </c>
    </row>
    <row r="69" spans="1:2" x14ac:dyDescent="0.25">
      <c r="A69">
        <f t="shared" si="1"/>
        <v>27</v>
      </c>
      <c r="B69" s="16">
        <f>IFERROR(INDEX(Query2aGONLY!I$7:I$211,MATCH(Sheet1!A69,Query2aGONLY!F$7:F$211,0)),"")</f>
        <v>0.24681815083040101</v>
      </c>
    </row>
    <row r="70" spans="1:2" x14ac:dyDescent="0.25">
      <c r="A70">
        <f t="shared" si="1"/>
        <v>26</v>
      </c>
      <c r="B70" s="16">
        <f>IFERROR(INDEX(Query2aGONLY!I$7:I$211,MATCH(Sheet1!A70,Query2aGONLY!F$7:F$211,0)),"")</f>
        <v>0.24439013902071935</v>
      </c>
    </row>
    <row r="71" spans="1:2" x14ac:dyDescent="0.25">
      <c r="A71">
        <f t="shared" si="1"/>
        <v>25</v>
      </c>
      <c r="B71" s="16">
        <f>IFERROR(INDEX(Query2aGONLY!I$7:I$211,MATCH(Sheet1!A71,Query2aGONLY!F$7:F$211,0)),"")</f>
        <v>0.24135905732310386</v>
      </c>
    </row>
    <row r="72" spans="1:2" x14ac:dyDescent="0.25">
      <c r="A72">
        <f t="shared" si="1"/>
        <v>24</v>
      </c>
      <c r="B72" s="16">
        <f>IFERROR(INDEX(Query2aGONLY!I$7:I$211,MATCH(Sheet1!A72,Query2aGONLY!F$7:F$211,0)),"")</f>
        <v>0.23832797562548835</v>
      </c>
    </row>
    <row r="73" spans="1:2" x14ac:dyDescent="0.25">
      <c r="A73">
        <f t="shared" si="1"/>
        <v>23</v>
      </c>
      <c r="B73" s="16">
        <f>IFERROR(INDEX(Query2aGONLY!I$7:I$211,MATCH(Sheet1!A73,Query2aGONLY!F$7:F$211,0)),"")</f>
        <v>0.2352916498418908</v>
      </c>
    </row>
    <row r="74" spans="1:2" x14ac:dyDescent="0.25">
      <c r="A74">
        <f t="shared" si="1"/>
        <v>22</v>
      </c>
      <c r="B74" s="16">
        <f>IFERROR(INDEX(Query2aGONLY!I$7:I$211,MATCH(Sheet1!A74,Query2aGONLY!F$7:F$211,0)),"")</f>
        <v>0.23286888211819121</v>
      </c>
    </row>
    <row r="75" spans="1:2" x14ac:dyDescent="0.25">
      <c r="A75">
        <f t="shared" si="1"/>
        <v>21</v>
      </c>
      <c r="B75" s="16">
        <f>IFERROR(INDEX(Query2aGONLY!I$7:I$211,MATCH(Sheet1!A75,Query2aGONLY!F$7:F$211,0)),"")</f>
        <v>0.23044087030850957</v>
      </c>
    </row>
    <row r="76" spans="1:2" x14ac:dyDescent="0.25">
      <c r="A76">
        <f t="shared" si="1"/>
        <v>20</v>
      </c>
      <c r="B76" s="16">
        <f>IFERROR(INDEX(Query2aGONLY!I$7:I$211,MATCH(Sheet1!A76,Query2aGONLY!F$7:F$211,0)),"")</f>
        <v>0.22801810258480998</v>
      </c>
    </row>
    <row r="77" spans="1:2" x14ac:dyDescent="0.25">
      <c r="A77">
        <f t="shared" si="1"/>
        <v>19</v>
      </c>
      <c r="B77" s="16">
        <f>IFERROR(INDEX(Query2aGONLY!I$7:I$211,MATCH(Sheet1!A77,Query2aGONLY!F$7:F$211,0)),"")</f>
        <v>0.22559009077512834</v>
      </c>
    </row>
    <row r="78" spans="1:2" x14ac:dyDescent="0.25">
      <c r="A78">
        <f t="shared" si="1"/>
        <v>18</v>
      </c>
      <c r="B78" s="16">
        <f>IFERROR(INDEX(Query2aGONLY!I$7:I$211,MATCH(Sheet1!A78,Query2aGONLY!F$7:F$211,0)),"")</f>
        <v>0.22316207896544671</v>
      </c>
    </row>
    <row r="79" spans="1:2" x14ac:dyDescent="0.25">
      <c r="A79">
        <f t="shared" si="1"/>
        <v>17</v>
      </c>
      <c r="B79" s="16">
        <f>IFERROR(INDEX(Query2aGONLY!I$7:I$211,MATCH(Sheet1!A79,Query2aGONLY!F$7:F$211,0)),"")</f>
        <v>0.22073931124174712</v>
      </c>
    </row>
    <row r="80" spans="1:2" x14ac:dyDescent="0.25">
      <c r="A80">
        <f t="shared" si="1"/>
        <v>16</v>
      </c>
      <c r="B80" s="16" t="str">
        <f>IFERROR(INDEX(Query2aGONLY!I$7:I$211,MATCH(Sheet1!A80,Query2aGONLY!F$7:F$211,0)),"")</f>
        <v/>
      </c>
    </row>
    <row r="81" spans="1:2" x14ac:dyDescent="0.25">
      <c r="A81">
        <f t="shared" si="1"/>
        <v>15</v>
      </c>
      <c r="B81" s="16">
        <f>IFERROR(INDEX(Query2aGONLY!I$7:I$211,MATCH(Sheet1!A81,Query2aGONLY!F$7:F$211,0)),"")</f>
        <v>0.21649684568228178</v>
      </c>
    </row>
    <row r="82" spans="1:2" x14ac:dyDescent="0.25">
      <c r="A82">
        <f t="shared" si="1"/>
        <v>14</v>
      </c>
      <c r="B82" s="16">
        <f>IFERROR(INDEX(Query2aGONLY!I$7:I$211,MATCH(Sheet1!A82,Query2aGONLY!F$7:F$211,0)),"")</f>
        <v>0.21406883387260014</v>
      </c>
    </row>
    <row r="83" spans="1:2" x14ac:dyDescent="0.25">
      <c r="A83">
        <f t="shared" si="1"/>
        <v>13</v>
      </c>
      <c r="B83" s="16">
        <f>IFERROR(INDEX(Query2aGONLY!I$7:I$211,MATCH(Sheet1!A83,Query2aGONLY!F$7:F$211,0)),"")</f>
        <v>0.21224913603683446</v>
      </c>
    </row>
    <row r="84" spans="1:2" x14ac:dyDescent="0.25">
      <c r="A84">
        <f t="shared" si="1"/>
        <v>12</v>
      </c>
      <c r="B84" s="16">
        <v>0.21</v>
      </c>
    </row>
    <row r="85" spans="1:2" x14ac:dyDescent="0.25">
      <c r="A85">
        <f t="shared" si="1"/>
        <v>11</v>
      </c>
      <c r="B85" s="16" t="str">
        <f>IFERROR(INDEX(Query2aGONLY!I$7:I$211,MATCH(Sheet1!A85,Query2aGONLY!F$7:F$211,0)),"")</f>
        <v/>
      </c>
    </row>
    <row r="86" spans="1:2" x14ac:dyDescent="0.25">
      <c r="A86">
        <f t="shared" si="1"/>
        <v>10</v>
      </c>
      <c r="B86" s="16">
        <f>IFERROR(INDEX(Query2aGONLY!I$7:I$211,MATCH(Sheet1!A86,Query2aGONLY!F$7:F$211,0)),"")</f>
        <v>0.20679004252953731</v>
      </c>
    </row>
    <row r="87" spans="1:2" x14ac:dyDescent="0.25">
      <c r="A87">
        <f t="shared" si="1"/>
        <v>9</v>
      </c>
      <c r="B87" s="16" t="str">
        <f>IFERROR(INDEX(Query2aGONLY!I$7:I$211,MATCH(Sheet1!A87,Query2aGONLY!F$7:F$211,0)),"")</f>
        <v/>
      </c>
    </row>
    <row r="88" spans="1:2" x14ac:dyDescent="0.25">
      <c r="A88">
        <f t="shared" si="1"/>
        <v>8</v>
      </c>
      <c r="B88" s="16">
        <f>IFERROR(INDEX(Query2aGONLY!I$7:I$211,MATCH(Sheet1!A88,Query2aGONLY!F$7:F$211,0)),"")</f>
        <v>0.20315589094398789</v>
      </c>
    </row>
    <row r="89" spans="1:2" x14ac:dyDescent="0.25">
      <c r="A89">
        <f t="shared" si="1"/>
        <v>7</v>
      </c>
      <c r="B89" s="16" t="str">
        <f>IFERROR(INDEX(Query2aGONLY!I$7:I$211,MATCH(Sheet1!A89,Query2aGONLY!F$7:F$211,0)),"")</f>
        <v/>
      </c>
    </row>
    <row r="90" spans="1:2" x14ac:dyDescent="0.25">
      <c r="A90">
        <f t="shared" si="1"/>
        <v>6</v>
      </c>
      <c r="B90" s="16">
        <f>IFERROR(INDEX(Query2aGONLY!I$7:I$211,MATCH(Sheet1!A90,Query2aGONLY!F$7:F$211,0)),"")</f>
        <v>0.19951649527245646</v>
      </c>
    </row>
    <row r="91" spans="1:2" x14ac:dyDescent="0.25">
      <c r="A91">
        <f t="shared" si="1"/>
        <v>5</v>
      </c>
      <c r="B91" s="16" t="str">
        <f>IFERROR(INDEX(Query2aGONLY!I$7:I$211,MATCH(Sheet1!A91,Query2aGONLY!F$7:F$211,0)),"")</f>
        <v/>
      </c>
    </row>
    <row r="92" spans="1:2" x14ac:dyDescent="0.25">
      <c r="A92">
        <f t="shared" si="1"/>
        <v>4</v>
      </c>
      <c r="B92" s="16" t="str">
        <f>IFERROR(INDEX(Query2aGONLY!I$7:I$211,MATCH(Sheet1!A92,Query2aGONLY!F$7:F$211,0)),"")</f>
        <v/>
      </c>
    </row>
    <row r="93" spans="1:2" x14ac:dyDescent="0.25">
      <c r="A93">
        <f t="shared" si="1"/>
        <v>3</v>
      </c>
      <c r="B93" s="16" t="str">
        <f>IFERROR(INDEX(Query2aGONLY!I$7:I$211,MATCH(Sheet1!A93,Query2aGONLY!F$7:F$211,0)),"")</f>
        <v/>
      </c>
    </row>
    <row r="94" spans="1:2" x14ac:dyDescent="0.25">
      <c r="A94">
        <f t="shared" si="1"/>
        <v>2</v>
      </c>
      <c r="B94" s="16">
        <f>IFERROR(INDEX(Query2aGONLY!I$7:I$211,MATCH(Sheet1!A94,Query2aGONLY!F$7:F$211,0)),"")</f>
        <v>0.1934490877912434</v>
      </c>
    </row>
    <row r="95" spans="1:2" x14ac:dyDescent="0.25">
      <c r="A95">
        <f t="shared" si="1"/>
        <v>1</v>
      </c>
      <c r="B95" s="16" t="str">
        <f>IFERROR(INDEX(Query2aGONLY!I$7:I$211,MATCH(Sheet1!A95,Query2aGONLY!F$7:F$211,0)),"")</f>
        <v/>
      </c>
    </row>
    <row r="96" spans="1:2" x14ac:dyDescent="0.25">
      <c r="A96">
        <f t="shared" si="1"/>
        <v>0</v>
      </c>
      <c r="B96" s="16">
        <f>IFERROR(INDEX(Query2aGONLY!I$7:I$211,MATCH(Sheet1!A96,Query2aGONLY!F$7:F$211,0)),"")</f>
        <v>1.7856112768824955E-2</v>
      </c>
    </row>
    <row r="97" spans="1:1" x14ac:dyDescent="0.25">
      <c r="A97" t="e">
        <f>#REF!-1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Query2aGONLY</vt:lpstr>
      <vt:lpstr>Sheet2</vt:lpstr>
      <vt:lpstr>Sheet1</vt:lpstr>
      <vt:lpstr>Query2aGONLY!Print_Titles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Street</dc:creator>
  <cp:lastModifiedBy>Ed Sevigny</cp:lastModifiedBy>
  <cp:lastPrinted>2021-01-05T17:56:39Z</cp:lastPrinted>
  <dcterms:created xsi:type="dcterms:W3CDTF">2018-07-02T19:00:04Z</dcterms:created>
  <dcterms:modified xsi:type="dcterms:W3CDTF">2022-06-15T21:09:27Z</dcterms:modified>
</cp:coreProperties>
</file>